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90" windowHeight="13605"/>
  </bookViews>
  <sheets>
    <sheet name="пояснит записка 3кв 2023 " sheetId="2" r:id="rId1"/>
    <sheet name="дох и расход 3кв 23 " sheetId="1" r:id="rId2"/>
  </sheets>
  <calcPr calcId="145621"/>
</workbook>
</file>

<file path=xl/calcChain.xml><?xml version="1.0" encoding="utf-8"?>
<calcChain xmlns="http://schemas.openxmlformats.org/spreadsheetml/2006/main">
  <c r="I114" i="1" l="1"/>
  <c r="H114" i="1"/>
  <c r="G114" i="1"/>
  <c r="J113" i="1"/>
  <c r="J112" i="1"/>
  <c r="J111" i="1"/>
  <c r="J110" i="1"/>
  <c r="J109" i="1"/>
  <c r="J108" i="1"/>
  <c r="J107" i="1"/>
  <c r="J106" i="1"/>
  <c r="J105" i="1"/>
  <c r="J104" i="1"/>
  <c r="M103" i="1"/>
  <c r="M97" i="1" s="1"/>
  <c r="M114" i="1" s="1"/>
  <c r="L103" i="1"/>
  <c r="K103" i="1"/>
  <c r="J103" i="1" s="1"/>
  <c r="J102" i="1"/>
  <c r="J101" i="1"/>
  <c r="J100" i="1"/>
  <c r="J99" i="1"/>
  <c r="J98" i="1"/>
  <c r="L97" i="1"/>
  <c r="L114" i="1" s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M62" i="1"/>
  <c r="L62" i="1"/>
  <c r="K62" i="1"/>
  <c r="J62" i="1"/>
  <c r="J61" i="1"/>
  <c r="J60" i="1"/>
  <c r="K59" i="1"/>
  <c r="J59" i="1"/>
  <c r="J58" i="1"/>
  <c r="J57" i="1"/>
  <c r="J56" i="1"/>
  <c r="J55" i="1"/>
  <c r="J54" i="1"/>
  <c r="I54" i="1"/>
  <c r="D54" i="1"/>
  <c r="J53" i="1"/>
  <c r="J52" i="1"/>
  <c r="J51" i="1"/>
  <c r="J50" i="1"/>
  <c r="J49" i="1"/>
  <c r="M48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I34" i="1"/>
  <c r="D34" i="1"/>
  <c r="J33" i="1"/>
  <c r="I33" i="1"/>
  <c r="D33" i="1"/>
  <c r="J32" i="1"/>
  <c r="I32" i="1"/>
  <c r="D32" i="1"/>
  <c r="M31" i="1"/>
  <c r="L31" i="1"/>
  <c r="K31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L14" i="1"/>
  <c r="K14" i="1"/>
  <c r="J14" i="1" s="1"/>
  <c r="M13" i="1"/>
  <c r="L13" i="1"/>
  <c r="K13" i="1"/>
  <c r="J13" i="1" s="1"/>
  <c r="M11" i="1"/>
  <c r="L11" i="1"/>
  <c r="K11" i="1"/>
  <c r="I11" i="1"/>
  <c r="H11" i="1"/>
  <c r="G11" i="1"/>
  <c r="F11" i="1"/>
  <c r="E11" i="1"/>
  <c r="D11" i="1"/>
  <c r="J10" i="1"/>
  <c r="J11" i="1" s="1"/>
  <c r="J9" i="1"/>
  <c r="J8" i="1"/>
  <c r="I8" i="1"/>
  <c r="D8" i="1"/>
  <c r="J7" i="1"/>
  <c r="K97" i="1" l="1"/>
  <c r="J97" i="1" l="1"/>
  <c r="K114" i="1"/>
  <c r="J114" i="1" s="1"/>
</calcChain>
</file>

<file path=xl/sharedStrings.xml><?xml version="1.0" encoding="utf-8"?>
<sst xmlns="http://schemas.openxmlformats.org/spreadsheetml/2006/main" count="194" uniqueCount="178">
  <si>
    <t>ОТЧЕТ О ДОХОДАХ И РАСХОДАХ за 3  квартал 2023 года</t>
  </si>
  <si>
    <t xml:space="preserve">                                                     ГККП "Алматинский государственный колледж энергетики и электронных технологий"</t>
  </si>
  <si>
    <t>(наименование организации образования)</t>
  </si>
  <si>
    <t>Наименование</t>
  </si>
  <si>
    <t>План на 2023 год</t>
  </si>
  <si>
    <t>Сумма доходов и расходов за 1 квартал</t>
  </si>
  <si>
    <t>Сумма доходов и расходов за 2 квартал</t>
  </si>
  <si>
    <t>Сумма доходов и расходов за 3 квартал</t>
  </si>
  <si>
    <t>январь</t>
  </si>
  <si>
    <t>февраль</t>
  </si>
  <si>
    <t xml:space="preserve"> июль</t>
  </si>
  <si>
    <t>август</t>
  </si>
  <si>
    <t>сентябрь</t>
  </si>
  <si>
    <t>ДОХОДЫ</t>
  </si>
  <si>
    <t>Финансирование из бюджета</t>
  </si>
  <si>
    <t>Поступление средств от спонсорской и благотворительной помощи</t>
  </si>
  <si>
    <t xml:space="preserve">     из республиканского бюджета</t>
  </si>
  <si>
    <t>Поступление средств от платных услуг</t>
  </si>
  <si>
    <t>ВСЕГО ДОХОДОВ</t>
  </si>
  <si>
    <t>РАСХОДЫ</t>
  </si>
  <si>
    <t xml:space="preserve">РАСХОДЫ бюджетных средств 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</si>
  <si>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</si>
  <si>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</si>
  <si>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</si>
  <si>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</si>
  <si>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командировочные</t>
  </si>
  <si>
    <t>ОСМС</t>
  </si>
  <si>
    <t>ВОСМС</t>
  </si>
  <si>
    <t>Коммунальные услуги</t>
  </si>
  <si>
    <t>Связь</t>
  </si>
  <si>
    <t>ТБО</t>
  </si>
  <si>
    <t>налог на землю,имущ,транс</t>
  </si>
  <si>
    <t>возврат в бюджет</t>
  </si>
  <si>
    <t>госпошлина</t>
  </si>
  <si>
    <t>страхование сотрудников,мед осмотр сотрудн</t>
  </si>
  <si>
    <t>страх транспорта</t>
  </si>
  <si>
    <t>плата за эмиссию</t>
  </si>
  <si>
    <t>дератизация</t>
  </si>
  <si>
    <t>Всего Приобретение</t>
  </si>
  <si>
    <t>Диплом</t>
  </si>
  <si>
    <t>зачетные книжки</t>
  </si>
  <si>
    <t>спорт инвентарь</t>
  </si>
  <si>
    <t>моющее</t>
  </si>
  <si>
    <t>журналы</t>
  </si>
  <si>
    <t>Приобретение топлива (гсм)</t>
  </si>
  <si>
    <t>канцел товары</t>
  </si>
  <si>
    <t>квадрокоптер</t>
  </si>
  <si>
    <t>учебники</t>
  </si>
  <si>
    <t>товары для сантехники</t>
  </si>
  <si>
    <t>Вода питьевая</t>
  </si>
  <si>
    <t>эл товары</t>
  </si>
  <si>
    <t>постельный комплект</t>
  </si>
  <si>
    <t>пылесос бытовой</t>
  </si>
  <si>
    <t>товары для WorldsKils (сумки)</t>
  </si>
  <si>
    <t>дипломы</t>
  </si>
  <si>
    <t>хоз товары</t>
  </si>
  <si>
    <t xml:space="preserve">строит товары </t>
  </si>
  <si>
    <t>покрывало</t>
  </si>
  <si>
    <t>стаканыодноразовые</t>
  </si>
  <si>
    <t>панель интерактивная</t>
  </si>
  <si>
    <t>Пуфики</t>
  </si>
  <si>
    <t>приобретение медикаментов</t>
  </si>
  <si>
    <t>штрафы пеня</t>
  </si>
  <si>
    <t>пож сигнал</t>
  </si>
  <si>
    <t>дорожная  компенсация</t>
  </si>
  <si>
    <t>денежная компенсация сиротам</t>
  </si>
  <si>
    <t>обмундирование</t>
  </si>
  <si>
    <t xml:space="preserve">питание детей </t>
  </si>
  <si>
    <t xml:space="preserve"> прочие работ и услуг</t>
  </si>
  <si>
    <t>охрана</t>
  </si>
  <si>
    <t>наладка системы водоснабжения</t>
  </si>
  <si>
    <t>аренда автобуса</t>
  </si>
  <si>
    <t>повышение квалификации</t>
  </si>
  <si>
    <t>подписка</t>
  </si>
  <si>
    <t>фин услуги</t>
  </si>
  <si>
    <t>РЕМОНТ МАШИН</t>
  </si>
  <si>
    <t xml:space="preserve">изготовление тех паспорта </t>
  </si>
  <si>
    <t>изготовление сметы</t>
  </si>
  <si>
    <t>АСКФР</t>
  </si>
  <si>
    <t>ТБН Сервис</t>
  </si>
  <si>
    <t>заправка картриджа</t>
  </si>
  <si>
    <t>чистка канализационных люк</t>
  </si>
  <si>
    <t>Замена труб общежитий</t>
  </si>
  <si>
    <t>перез огнетушителей</t>
  </si>
  <si>
    <t>изготовление стек стендов</t>
  </si>
  <si>
    <t>использ веб портал, услуги саита</t>
  </si>
  <si>
    <t>поверка счетчика</t>
  </si>
  <si>
    <t>промывка систем отопления</t>
  </si>
  <si>
    <t>Списание ОС</t>
  </si>
  <si>
    <t>проф испыт пожарной сигнализации общ</t>
  </si>
  <si>
    <t>Пр0чие виды работ</t>
  </si>
  <si>
    <t>тартановые покрытие</t>
  </si>
  <si>
    <t>перетяжка мебели</t>
  </si>
  <si>
    <t xml:space="preserve">текущии ремонт здания </t>
  </si>
  <si>
    <t>текущии ремонт оборудования</t>
  </si>
  <si>
    <t>текущии ремонт орг техники</t>
  </si>
  <si>
    <t>аудит пож безопасности</t>
  </si>
  <si>
    <t>Проведение Чемпионата</t>
  </si>
  <si>
    <t>курсы семинары</t>
  </si>
  <si>
    <t>благоустроиства</t>
  </si>
  <si>
    <t>оценка земли</t>
  </si>
  <si>
    <t>изгот мебели</t>
  </si>
  <si>
    <t>СТИПЕНДИЯ</t>
  </si>
  <si>
    <t>РАСХОДЫ  средств от платных услуг</t>
  </si>
  <si>
    <t>Всего приобретение</t>
  </si>
  <si>
    <t>возврат за проживание</t>
  </si>
  <si>
    <t>возврат за обучение</t>
  </si>
  <si>
    <t>федерация футбола</t>
  </si>
  <si>
    <t>гарантийного обеспеч</t>
  </si>
  <si>
    <t>всего услуг</t>
  </si>
  <si>
    <t>стирка</t>
  </si>
  <si>
    <t>услуги мойки</t>
  </si>
  <si>
    <t>курьерские услуги</t>
  </si>
  <si>
    <t>посещение концерта</t>
  </si>
  <si>
    <t>соц налог</t>
  </si>
  <si>
    <t>соц отчисление</t>
  </si>
  <si>
    <t>госпошлина,штрафы</t>
  </si>
  <si>
    <t>ВСЕГО РАСХОДОВ</t>
  </si>
  <si>
    <t>Директор___________________</t>
  </si>
  <si>
    <t>Главный бухгалтер__________</t>
  </si>
  <si>
    <t>Пояснительная записка</t>
  </si>
  <si>
    <t xml:space="preserve">к отчету о доходах и расходах за 3 квартал 2023г  по ГККП «Алматинский государственный колледж </t>
  </si>
  <si>
    <t xml:space="preserve">                               энергетики и электронных технологий"</t>
  </si>
  <si>
    <t>Управления образования г. Алматы</t>
  </si>
  <si>
    <t>Местонахождение организации г Алматы ул Жандосова 65</t>
  </si>
  <si>
    <t>I.Доходы за 3 квартал 2023 года составили  288825,6 тыс.тенге, из них:</t>
  </si>
  <si>
    <t>из бюджета   281129,3тыс.тенге</t>
  </si>
  <si>
    <t>II.Расходы за 3 квартал 2023года составили 342559,1 тыс.тенге</t>
  </si>
  <si>
    <t>а) оплата труда-  167681,5 тыс тенге</t>
  </si>
  <si>
    <t>б) компенсационные выплаты – 0,0</t>
  </si>
  <si>
    <t>в) социальный налог – 8681,8 тыс тенге</t>
  </si>
  <si>
    <t>г) социальные отчисления в гос.фонд соц. страхования - 3387,6 тыс.тг</t>
  </si>
  <si>
    <t>ОСМС-  3376,5 тыс.тг</t>
  </si>
  <si>
    <t>ВОСМС-   2255,8  тыс.т</t>
  </si>
  <si>
    <t>2. Коммунальные услуги (151,152) - 2265,6 тыс.тенге</t>
  </si>
  <si>
    <t xml:space="preserve"> -горячая вода и отопление -  615,1тыс.тг</t>
  </si>
  <si>
    <t xml:space="preserve"> - канализация - 223,6  тыс.тг</t>
  </si>
  <si>
    <t xml:space="preserve"> -электроэнергия – 1008,9    тыс.тг</t>
  </si>
  <si>
    <t>- хол вода -            418,0 тыс.т</t>
  </si>
  <si>
    <t>3 - услуги связи –237,0 тыс.тг</t>
  </si>
  <si>
    <t>4- ТОО Кузет   -115,14 тыс.тг</t>
  </si>
  <si>
    <t>5- ТБО-  151,2 тыс тенге</t>
  </si>
  <si>
    <t>6-дератизация-</t>
  </si>
  <si>
    <t>34,5</t>
  </si>
  <si>
    <t xml:space="preserve">7- страхование сотрудников         </t>
  </si>
  <si>
    <t>199,0</t>
  </si>
  <si>
    <t>8. Приобретение хоз.товаров и инв. -30278,3 тыс.тенге</t>
  </si>
  <si>
    <t>электротовары</t>
  </si>
  <si>
    <t>постельный комплект и покрывало</t>
  </si>
  <si>
    <t>9,. Оплата транспортных услуг(153):   1745,1 тыс.тенге</t>
  </si>
  <si>
    <t>в,т,ч, -транспортные услуги для перевозки учащихся по дуальной системе – 1745,10тыс.тг</t>
  </si>
  <si>
    <t xml:space="preserve">10,. Оплата прочих услуг и работ (159) составило:    52137,6 тыс. тенге, из них: </t>
  </si>
  <si>
    <t xml:space="preserve">фин услуги -                                         </t>
  </si>
  <si>
    <t xml:space="preserve">ремонт машин -                   </t>
  </si>
  <si>
    <t>Повышение квалификации</t>
  </si>
  <si>
    <t>услуги саита</t>
  </si>
  <si>
    <t>услуги охраны</t>
  </si>
  <si>
    <t>ремонт здания</t>
  </si>
  <si>
    <t>промывка системы отопления</t>
  </si>
  <si>
    <t>услуги автомойки</t>
  </si>
  <si>
    <t>услуги стирки</t>
  </si>
  <si>
    <t>прочие виды и работ</t>
  </si>
  <si>
    <t>11. Выплачена стипендия -          61178,9  ,  тыс .тенге</t>
  </si>
  <si>
    <t xml:space="preserve"> </t>
  </si>
  <si>
    <t xml:space="preserve">12. Денежная  компенсация -                       343,7  тыс тг </t>
  </si>
  <si>
    <t>13.Питание                    6792,7</t>
  </si>
  <si>
    <t>14. Обмундирование               120,0</t>
  </si>
  <si>
    <t xml:space="preserve">15. Командировочные - </t>
  </si>
  <si>
    <t xml:space="preserve">16. госпошлина  ,пеня    </t>
  </si>
  <si>
    <t>17 возврат за обучение</t>
  </si>
  <si>
    <t>18 возврат за проживание</t>
  </si>
  <si>
    <t xml:space="preserve">  19.  федерация футбола - </t>
  </si>
  <si>
    <t>20. налоги (земля.имущества.транспорт)</t>
  </si>
  <si>
    <t xml:space="preserve">21. налог за эмиссия </t>
  </si>
  <si>
    <t>Директор</t>
  </si>
  <si>
    <t xml:space="preserve">Т.Тайтулеев </t>
  </si>
  <si>
    <t>Гл.бухгалтер:</t>
  </si>
  <si>
    <t xml:space="preserve">А.Бестерекова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</si>
</sst>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1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6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ill="1" applyBorder="1"/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0" borderId="3" xfId="0" applyNumberFormat="1" applyBorder="1"/>
    <xf numFmtId="3" fontId="1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center" wrapText="1"/>
    </xf>
    <xf numFmtId="2" fontId="0" fillId="0" borderId="9" xfId="0" applyNumberFormat="1" applyFill="1" applyBorder="1"/>
    <xf numFmtId="0" fontId="0" fillId="0" borderId="3" xfId="0" applyFill="1" applyBorder="1"/>
    <xf numFmtId="0" fontId="0" fillId="0" borderId="6" xfId="0" applyBorder="1"/>
    <xf numFmtId="0" fontId="10" fillId="0" borderId="3" xfId="0" applyFont="1" applyBorder="1"/>
    <xf numFmtId="2" fontId="10" fillId="0" borderId="4" xfId="0" applyNumberFormat="1" applyFont="1" applyBorder="1"/>
    <xf numFmtId="2" fontId="10" fillId="0" borderId="3" xfId="0" applyNumberFormat="1" applyFont="1" applyBorder="1"/>
    <xf numFmtId="0" fontId="10" fillId="0" borderId="0" xfId="0" applyFont="1" applyBorder="1"/>
    <xf numFmtId="0" fontId="0" fillId="0" borderId="4" xfId="0" applyFill="1" applyBorder="1"/>
    <xf numFmtId="0" fontId="11" fillId="0" borderId="3" xfId="0" applyFont="1" applyBorder="1" applyAlignment="1">
      <alignment horizontal="right"/>
    </xf>
    <xf numFmtId="0" fontId="11" fillId="0" borderId="3" xfId="0" applyFont="1" applyBorder="1"/>
    <xf numFmtId="2" fontId="11" fillId="0" borderId="4" xfId="0" applyNumberFormat="1" applyFont="1" applyBorder="1"/>
    <xf numFmtId="2" fontId="11" fillId="0" borderId="3" xfId="0" applyNumberFormat="1" applyFont="1" applyBorder="1"/>
    <xf numFmtId="0" fontId="12" fillId="0" borderId="0" xfId="0" applyFont="1"/>
    <xf numFmtId="0" fontId="11" fillId="0" borderId="0" xfId="0" applyFont="1" applyBorder="1"/>
    <xf numFmtId="0" fontId="13" fillId="0" borderId="3" xfId="0" applyFont="1" applyBorder="1" applyAlignment="1">
      <alignment horizontal="right"/>
    </xf>
    <xf numFmtId="0" fontId="9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3" fontId="8" fillId="2" borderId="3" xfId="0" applyNumberFormat="1" applyFont="1" applyFill="1" applyBorder="1" applyAlignment="1">
      <alignment horizontal="right" wrapText="1"/>
    </xf>
    <xf numFmtId="0" fontId="14" fillId="0" borderId="3" xfId="0" applyFont="1" applyBorder="1"/>
    <xf numFmtId="2" fontId="14" fillId="0" borderId="4" xfId="0" applyNumberFormat="1" applyFont="1" applyBorder="1"/>
    <xf numFmtId="0" fontId="14" fillId="0" borderId="0" xfId="0" applyFont="1"/>
    <xf numFmtId="0" fontId="14" fillId="0" borderId="0" xfId="0" applyFont="1" applyBorder="1"/>
    <xf numFmtId="4" fontId="8" fillId="0" borderId="3" xfId="0" applyNumberFormat="1" applyFont="1" applyBorder="1" applyAlignment="1">
      <alignment horizontal="right"/>
    </xf>
    <xf numFmtId="2" fontId="0" fillId="0" borderId="4" xfId="0" applyNumberFormat="1" applyBorder="1"/>
    <xf numFmtId="0" fontId="15" fillId="2" borderId="3" xfId="0" applyFont="1" applyFill="1" applyBorder="1" applyAlignment="1">
      <alignment wrapText="1"/>
    </xf>
    <xf numFmtId="0" fontId="16" fillId="0" borderId="3" xfId="0" applyFont="1" applyBorder="1"/>
    <xf numFmtId="2" fontId="16" fillId="0" borderId="4" xfId="0" applyNumberFormat="1" applyFont="1" applyBorder="1"/>
    <xf numFmtId="2" fontId="16" fillId="0" borderId="3" xfId="0" applyNumberFormat="1" applyFont="1" applyBorder="1"/>
    <xf numFmtId="0" fontId="3" fillId="0" borderId="0" xfId="0" applyFont="1" applyBorder="1"/>
    <xf numFmtId="0" fontId="16" fillId="0" borderId="0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0" xfId="0" applyFont="1" applyFill="1" applyBorder="1"/>
    <xf numFmtId="0" fontId="0" fillId="0" borderId="0" xfId="0" applyFont="1"/>
    <xf numFmtId="0" fontId="0" fillId="0" borderId="0" xfId="0" applyFont="1" applyBorder="1"/>
    <xf numFmtId="0" fontId="2" fillId="3" borderId="3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1" fontId="0" fillId="0" borderId="3" xfId="0" applyNumberFormat="1" applyBorder="1"/>
    <xf numFmtId="1" fontId="0" fillId="0" borderId="0" xfId="0" applyNumberFormat="1" applyBorder="1"/>
    <xf numFmtId="0" fontId="2" fillId="3" borderId="0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0" fontId="0" fillId="0" borderId="10" xfId="0" applyFill="1" applyBorder="1"/>
    <xf numFmtId="0" fontId="9" fillId="0" borderId="0" xfId="0" applyFont="1" applyBorder="1"/>
    <xf numFmtId="3" fontId="9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 applyAlignment="1"/>
    <xf numFmtId="1" fontId="0" fillId="0" borderId="0" xfId="0" applyNumberFormat="1"/>
    <xf numFmtId="0" fontId="8" fillId="0" borderId="0" xfId="0" applyFont="1"/>
    <xf numFmtId="3" fontId="8" fillId="0" borderId="0" xfId="0" applyNumberFormat="1" applyFont="1"/>
    <xf numFmtId="3" fontId="3" fillId="0" borderId="0" xfId="0" applyNumberFormat="1" applyFont="1"/>
    <xf numFmtId="0" fontId="17" fillId="0" borderId="0" xfId="0" applyFont="1" applyAlignment="1">
      <alignment wrapText="1"/>
    </xf>
    <xf numFmtId="0" fontId="18" fillId="0" borderId="0" xfId="0" applyFont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/>
    <xf numFmtId="0" fontId="1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/>
    <xf numFmtId="0" fontId="21" fillId="0" borderId="0" xfId="0" applyFont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49" fontId="20" fillId="2" borderId="0" xfId="0" applyNumberFormat="1" applyFont="1" applyFill="1" applyAlignment="1"/>
    <xf numFmtId="49" fontId="20" fillId="2" borderId="0" xfId="0" applyNumberFormat="1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/>
    <xf numFmtId="0" fontId="22" fillId="0" borderId="0" xfId="0" applyFont="1"/>
    <xf numFmtId="2" fontId="10" fillId="0" borderId="0" xfId="0" applyNumberFormat="1" applyFont="1" applyFill="1"/>
    <xf numFmtId="0" fontId="10" fillId="0" borderId="0" xfId="0" applyFont="1" applyFill="1"/>
    <xf numFmtId="0" fontId="22" fillId="0" borderId="0" xfId="0" applyFont="1" applyFill="1"/>
    <xf numFmtId="164" fontId="10" fillId="0" borderId="0" xfId="0" applyNumberFormat="1" applyFont="1" applyFill="1"/>
    <xf numFmtId="2" fontId="22" fillId="0" borderId="0" xfId="0" applyNumberFormat="1" applyFont="1" applyFill="1"/>
    <xf numFmtId="0" fontId="21" fillId="0" borderId="0" xfId="0" applyFont="1" applyFill="1"/>
    <xf numFmtId="0" fontId="10" fillId="0" borderId="0" xfId="0" applyFont="1"/>
    <xf numFmtId="0" fontId="21" fillId="0" borderId="0" xfId="0" applyFont="1" applyFill="1" applyBorder="1"/>
    <xf numFmtId="49" fontId="20" fillId="0" borderId="0" xfId="0" applyNumberFormat="1" applyFont="1" applyFill="1"/>
    <xf numFmtId="0" fontId="20" fillId="2" borderId="0" xfId="0" applyFont="1" applyFill="1"/>
    <xf numFmtId="0" fontId="10" fillId="2" borderId="0" xfId="0" applyFont="1" applyFill="1"/>
    <xf numFmtId="164" fontId="23" fillId="0" borderId="0" xfId="0" applyNumberFormat="1" applyFont="1" applyFill="1"/>
    <xf numFmtId="2" fontId="20" fillId="0" borderId="0" xfId="0" applyNumberFormat="1" applyFont="1" applyFill="1"/>
    <xf numFmtId="0" fontId="24" fillId="0" borderId="0" xfId="0" applyFont="1" applyFill="1"/>
    <xf numFmtId="0" fontId="21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2" fontId="21" fillId="0" borderId="0" xfId="0" applyNumberFormat="1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6" fillId="0" borderId="0" xfId="0" applyFont="1"/>
    <xf numFmtId="0" fontId="2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0"/>
  <sheetViews>
    <sheetView tabSelected="1" topLeftCell="A28" zoomScaleNormal="100" workbookViewId="0">
      <selection activeCell="B10" sqref="B10"/>
    </sheetView>
  </sheetViews>
  <sheetFormatPr defaultRowHeight="15" x14ac:dyDescent="0.25"/>
  <cols>
    <col min="2" max="2" width="35.5703125" customWidth="1"/>
    <col min="3" max="3" width="25.42578125" customWidth="1"/>
    <col min="4" max="4" width="13" customWidth="1"/>
    <col min="7" max="7" width="10.7109375" bestFit="1" customWidth="1"/>
    <col min="10" max="10" width="46.85546875" customWidth="1"/>
  </cols>
  <sheetData>
    <row r="3" spans="2:11" ht="15.75" x14ac:dyDescent="0.25">
      <c r="B3" s="110" t="s">
        <v>120</v>
      </c>
      <c r="C3" s="110"/>
      <c r="D3" s="110"/>
      <c r="E3" s="110"/>
      <c r="F3" s="110"/>
      <c r="G3" s="110"/>
      <c r="H3" s="110"/>
      <c r="I3" s="110"/>
      <c r="J3" s="110"/>
      <c r="K3" s="3"/>
    </row>
    <row r="4" spans="2:11" ht="15.75" x14ac:dyDescent="0.25">
      <c r="B4" s="111" t="s">
        <v>121</v>
      </c>
      <c r="C4" s="112"/>
      <c r="D4" s="112"/>
      <c r="E4" s="112"/>
      <c r="F4" s="112"/>
      <c r="G4" s="112"/>
      <c r="H4" s="112"/>
      <c r="I4" s="112"/>
      <c r="J4" s="112"/>
      <c r="K4" s="3"/>
    </row>
    <row r="5" spans="2:11" ht="20.25" customHeight="1" x14ac:dyDescent="0.25">
      <c r="B5" s="113" t="s">
        <v>122</v>
      </c>
      <c r="C5" s="114"/>
      <c r="D5" s="114"/>
      <c r="E5" s="115" t="s">
        <v>123</v>
      </c>
      <c r="F5" s="115"/>
      <c r="G5" s="115"/>
      <c r="H5" s="115"/>
      <c r="I5" s="115"/>
      <c r="J5" s="114"/>
      <c r="K5" s="3"/>
    </row>
    <row r="6" spans="2:11" ht="15.75" x14ac:dyDescent="0.25">
      <c r="B6" s="115"/>
      <c r="C6" s="115"/>
      <c r="D6" s="115"/>
      <c r="J6" s="115"/>
      <c r="K6" s="3"/>
    </row>
    <row r="7" spans="2:11" ht="15.75" x14ac:dyDescent="0.25">
      <c r="B7" s="116" t="s">
        <v>124</v>
      </c>
      <c r="C7" s="116"/>
      <c r="D7" s="116"/>
      <c r="E7" s="116"/>
      <c r="F7" s="116"/>
      <c r="G7" s="116"/>
      <c r="H7" s="116"/>
      <c r="I7" s="116"/>
      <c r="J7" s="116"/>
      <c r="K7" s="3"/>
    </row>
    <row r="8" spans="2:1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B9" s="117" t="s">
        <v>125</v>
      </c>
      <c r="C9" s="115"/>
      <c r="D9" s="115"/>
      <c r="E9" s="115"/>
      <c r="F9" s="115"/>
      <c r="G9" s="118"/>
      <c r="H9" s="115"/>
      <c r="I9" s="115"/>
      <c r="J9" s="115"/>
      <c r="K9" s="3"/>
    </row>
    <row r="10" spans="2:11" ht="15.75" x14ac:dyDescent="0.25">
      <c r="B10" s="116" t="s">
        <v>126</v>
      </c>
      <c r="C10" s="3"/>
      <c r="D10" s="116"/>
      <c r="E10" s="116"/>
      <c r="F10" s="3"/>
      <c r="G10" s="3"/>
      <c r="H10" s="3"/>
      <c r="I10" s="3"/>
      <c r="J10" s="3"/>
      <c r="K10" s="3"/>
    </row>
    <row r="11" spans="2:11" ht="15.75" x14ac:dyDescent="0.25">
      <c r="B11" s="119" t="s">
        <v>127</v>
      </c>
      <c r="C11" s="119"/>
      <c r="D11" s="119"/>
      <c r="E11" s="119"/>
      <c r="F11" s="119"/>
      <c r="G11" s="119"/>
      <c r="H11" s="119"/>
      <c r="I11" s="119"/>
      <c r="J11" s="119"/>
      <c r="K11" s="119"/>
    </row>
    <row r="12" spans="2:11" ht="15.75" x14ac:dyDescent="0.25">
      <c r="B12" s="120" t="s">
        <v>128</v>
      </c>
      <c r="C12" s="120"/>
      <c r="D12" s="120"/>
      <c r="E12" s="120"/>
      <c r="F12" s="120"/>
      <c r="G12" s="120"/>
      <c r="H12" s="120"/>
      <c r="I12" s="120"/>
      <c r="J12" s="120"/>
      <c r="K12" s="120"/>
    </row>
    <row r="13" spans="2:11" ht="15.75" x14ac:dyDescent="0.25">
      <c r="B13" s="121" t="s">
        <v>129</v>
      </c>
      <c r="C13" s="121"/>
      <c r="D13" s="121"/>
      <c r="E13" s="121"/>
      <c r="F13" s="121"/>
      <c r="G13" s="121"/>
      <c r="H13" s="121"/>
      <c r="I13" s="121"/>
      <c r="J13" s="121"/>
      <c r="K13" s="121"/>
    </row>
    <row r="14" spans="2:11" ht="15.75" x14ac:dyDescent="0.25">
      <c r="B14" s="121" t="s">
        <v>130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5.75" x14ac:dyDescent="0.25">
      <c r="B15" s="121" t="s">
        <v>131</v>
      </c>
      <c r="C15" s="121"/>
      <c r="D15" s="121"/>
      <c r="E15" s="121"/>
      <c r="F15" s="121"/>
      <c r="G15" s="121"/>
      <c r="H15" s="121"/>
      <c r="I15" s="121"/>
      <c r="J15" s="121"/>
      <c r="K15" s="121"/>
    </row>
    <row r="16" spans="2:11" ht="15.75" x14ac:dyDescent="0.25">
      <c r="B16" s="116" t="s">
        <v>132</v>
      </c>
      <c r="C16" s="116"/>
      <c r="D16" s="116"/>
      <c r="E16" s="116"/>
      <c r="F16" s="116"/>
      <c r="G16" s="116"/>
      <c r="H16" s="116"/>
      <c r="I16" s="116"/>
      <c r="J16" s="116"/>
      <c r="K16" s="116"/>
    </row>
    <row r="17" spans="2:11" ht="15.75" x14ac:dyDescent="0.25">
      <c r="B17" s="116" t="s">
        <v>133</v>
      </c>
      <c r="C17" s="116"/>
      <c r="D17" s="116"/>
      <c r="E17" s="116"/>
      <c r="F17" s="116"/>
      <c r="G17" s="116"/>
      <c r="H17" s="116"/>
      <c r="I17" s="116"/>
      <c r="J17" s="116"/>
      <c r="K17" s="116"/>
    </row>
    <row r="18" spans="2:11" ht="15.75" x14ac:dyDescent="0.25">
      <c r="B18" s="122" t="s">
        <v>134</v>
      </c>
      <c r="C18" s="122"/>
      <c r="D18" s="122"/>
      <c r="E18" s="122"/>
      <c r="F18" s="122"/>
      <c r="G18" s="122"/>
      <c r="H18" s="122"/>
      <c r="I18" s="122"/>
      <c r="J18" s="122"/>
      <c r="K18" s="122"/>
    </row>
    <row r="19" spans="2:11" ht="15.75" x14ac:dyDescent="0.25">
      <c r="B19" s="123" t="s">
        <v>135</v>
      </c>
      <c r="C19" s="123"/>
      <c r="D19" s="123"/>
      <c r="E19" s="123"/>
      <c r="F19" s="123"/>
      <c r="G19" s="123"/>
      <c r="H19" s="123"/>
      <c r="I19" s="123"/>
      <c r="J19" s="123"/>
      <c r="K19" s="123"/>
    </row>
    <row r="20" spans="2:11" ht="15.75" x14ac:dyDescent="0.25">
      <c r="B20" s="124" t="s">
        <v>136</v>
      </c>
      <c r="C20" s="124"/>
      <c r="D20" s="124"/>
      <c r="E20" s="124"/>
      <c r="F20" s="124"/>
      <c r="G20" s="124"/>
      <c r="H20" s="124"/>
      <c r="I20" s="124"/>
      <c r="J20" s="124"/>
      <c r="K20" s="124"/>
    </row>
    <row r="21" spans="2:11" ht="15.75" x14ac:dyDescent="0.25">
      <c r="B21" s="125" t="s">
        <v>137</v>
      </c>
      <c r="C21" s="125"/>
      <c r="D21" s="125"/>
      <c r="E21" s="125"/>
      <c r="F21" s="125"/>
      <c r="G21" s="125"/>
      <c r="H21" s="125"/>
      <c r="I21" s="125"/>
      <c r="J21" s="125"/>
      <c r="K21" s="125"/>
    </row>
    <row r="22" spans="2:11" ht="15.75" x14ac:dyDescent="0.25">
      <c r="B22" s="124" t="s">
        <v>138</v>
      </c>
      <c r="C22" s="124"/>
      <c r="D22" s="124"/>
      <c r="E22" s="124"/>
      <c r="F22" s="124"/>
      <c r="G22" s="124"/>
      <c r="H22" s="124"/>
      <c r="I22" s="124"/>
      <c r="J22" s="124"/>
      <c r="K22" s="124"/>
    </row>
    <row r="23" spans="2:11" ht="15.75" x14ac:dyDescent="0.25">
      <c r="B23" s="126" t="s">
        <v>139</v>
      </c>
      <c r="C23" s="126"/>
      <c r="D23" s="126"/>
      <c r="E23" s="126"/>
      <c r="F23" s="126"/>
      <c r="G23" s="126"/>
      <c r="H23" s="126"/>
      <c r="I23" s="126"/>
      <c r="J23" s="126"/>
      <c r="K23" s="126"/>
    </row>
    <row r="24" spans="2:11" ht="15.75" x14ac:dyDescent="0.25">
      <c r="B24" s="127" t="s">
        <v>140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1" ht="15.75" x14ac:dyDescent="0.25">
      <c r="B25" s="127" t="s">
        <v>141</v>
      </c>
      <c r="C25" s="128"/>
      <c r="D25" s="128"/>
      <c r="E25" s="128"/>
      <c r="F25" s="128"/>
      <c r="G25" s="128"/>
      <c r="H25" s="128"/>
      <c r="I25" s="128"/>
      <c r="J25" s="128"/>
      <c r="K25" s="128"/>
    </row>
    <row r="26" spans="2:11" ht="15.75" x14ac:dyDescent="0.25">
      <c r="B26" s="127" t="s">
        <v>142</v>
      </c>
      <c r="C26" s="127" t="s">
        <v>143</v>
      </c>
      <c r="D26" s="128"/>
      <c r="E26" s="128"/>
      <c r="F26" s="128"/>
      <c r="G26" s="128"/>
      <c r="H26" s="128"/>
      <c r="I26" s="128"/>
      <c r="J26" s="128"/>
      <c r="K26" s="128"/>
    </row>
    <row r="27" spans="2:11" ht="15.75" x14ac:dyDescent="0.25">
      <c r="B27" s="127" t="s">
        <v>144</v>
      </c>
      <c r="C27" s="127" t="s">
        <v>145</v>
      </c>
      <c r="D27" s="128"/>
      <c r="E27" s="128"/>
      <c r="F27" s="128"/>
      <c r="G27" s="128"/>
      <c r="H27" s="128"/>
      <c r="I27" s="128"/>
      <c r="J27" s="128"/>
      <c r="K27" s="128"/>
    </row>
    <row r="28" spans="2:11" ht="15.75" x14ac:dyDescent="0.25">
      <c r="B28" s="129" t="s">
        <v>146</v>
      </c>
      <c r="C28" s="129"/>
      <c r="D28" s="129"/>
      <c r="E28" s="129"/>
      <c r="F28" s="129"/>
      <c r="G28" s="129"/>
      <c r="H28" s="129"/>
      <c r="I28" s="129"/>
      <c r="J28" s="129"/>
      <c r="K28" s="129"/>
    </row>
    <row r="29" spans="2:11" ht="15.75" x14ac:dyDescent="0.25">
      <c r="B29" s="130" t="s">
        <v>56</v>
      </c>
      <c r="C29" s="131">
        <v>947.5</v>
      </c>
      <c r="D29" s="132"/>
      <c r="E29" s="133"/>
      <c r="F29" s="133"/>
      <c r="G29" s="133"/>
      <c r="H29" s="133"/>
      <c r="I29" s="133"/>
      <c r="J29" s="133"/>
      <c r="K29" s="133"/>
    </row>
    <row r="30" spans="2:11" ht="15.75" x14ac:dyDescent="0.25">
      <c r="B30" s="130" t="s">
        <v>59</v>
      </c>
      <c r="C30" s="134">
        <v>12728.8</v>
      </c>
      <c r="D30" s="135"/>
      <c r="E30" s="133"/>
      <c r="F30" s="133"/>
      <c r="G30" s="133"/>
      <c r="H30" s="133"/>
      <c r="I30" s="133"/>
      <c r="J30" s="133"/>
      <c r="K30" s="133"/>
    </row>
    <row r="31" spans="2:11" ht="15.75" x14ac:dyDescent="0.25">
      <c r="B31" s="130" t="s">
        <v>55</v>
      </c>
      <c r="C31" s="134">
        <v>7931.1</v>
      </c>
      <c r="D31" s="135"/>
      <c r="E31" s="133"/>
      <c r="F31" s="133"/>
      <c r="G31" s="133"/>
      <c r="H31" s="133"/>
      <c r="I31" s="133"/>
      <c r="J31" s="133"/>
      <c r="K31" s="133"/>
    </row>
    <row r="32" spans="2:11" ht="15.75" x14ac:dyDescent="0.25">
      <c r="B32" s="130" t="s">
        <v>147</v>
      </c>
      <c r="C32" s="134">
        <v>2914.6</v>
      </c>
      <c r="D32" s="135"/>
      <c r="E32" s="133"/>
      <c r="F32" s="133"/>
      <c r="G32" s="133"/>
      <c r="H32" s="133"/>
      <c r="I32" s="133"/>
      <c r="J32" s="133"/>
      <c r="K32" s="133"/>
    </row>
    <row r="33" spans="2:11" ht="15.75" x14ac:dyDescent="0.25">
      <c r="B33" s="130" t="s">
        <v>60</v>
      </c>
      <c r="C33" s="134">
        <v>2105.6</v>
      </c>
      <c r="D33" s="135"/>
      <c r="E33" s="133"/>
      <c r="F33" s="133"/>
      <c r="G33" s="133"/>
      <c r="H33" s="133"/>
      <c r="I33" s="133"/>
      <c r="J33" s="133"/>
      <c r="K33" s="133"/>
    </row>
    <row r="34" spans="2:11" ht="15.75" x14ac:dyDescent="0.25">
      <c r="B34" s="130" t="s">
        <v>43</v>
      </c>
      <c r="C34" s="134">
        <v>1731.5</v>
      </c>
      <c r="D34" s="135"/>
      <c r="E34" s="133"/>
      <c r="F34" s="133"/>
      <c r="G34" s="133"/>
      <c r="H34" s="133"/>
      <c r="I34" s="133"/>
      <c r="J34" s="133"/>
      <c r="K34" s="133"/>
    </row>
    <row r="35" spans="2:11" ht="15.75" x14ac:dyDescent="0.25">
      <c r="B35" s="130" t="s">
        <v>148</v>
      </c>
      <c r="C35" s="134">
        <v>1625.2</v>
      </c>
      <c r="D35" s="135"/>
      <c r="E35" s="133"/>
      <c r="F35" s="133"/>
      <c r="G35" s="133"/>
      <c r="H35" s="133"/>
      <c r="I35" s="133"/>
      <c r="J35" s="133"/>
      <c r="K35" s="133"/>
    </row>
    <row r="36" spans="2:11" ht="15.75" x14ac:dyDescent="0.25">
      <c r="B36" s="130" t="s">
        <v>52</v>
      </c>
      <c r="C36" s="136">
        <v>294</v>
      </c>
      <c r="D36" s="135"/>
      <c r="E36" s="133"/>
      <c r="F36" s="133"/>
      <c r="G36" s="133"/>
      <c r="H36" s="133"/>
      <c r="I36" s="133"/>
      <c r="J36" s="133"/>
      <c r="K36" s="133"/>
    </row>
    <row r="37" spans="2:11" ht="15.75" x14ac:dyDescent="0.25">
      <c r="B37" s="137" t="s">
        <v>149</v>
      </c>
      <c r="C37" s="133"/>
      <c r="D37" s="133"/>
      <c r="E37" s="133"/>
      <c r="F37" s="133"/>
      <c r="G37" s="133"/>
      <c r="H37" s="133"/>
      <c r="I37" s="133"/>
      <c r="J37" s="133"/>
      <c r="K37" s="133"/>
    </row>
    <row r="38" spans="2:11" ht="15.75" x14ac:dyDescent="0.25">
      <c r="B38" s="116" t="s">
        <v>150</v>
      </c>
      <c r="C38" s="138"/>
      <c r="D38" s="138"/>
      <c r="E38" s="138"/>
      <c r="F38" s="138"/>
      <c r="G38" s="138"/>
      <c r="H38" s="138"/>
      <c r="I38" s="138"/>
      <c r="J38" s="138"/>
      <c r="K38" s="138"/>
    </row>
    <row r="39" spans="2:11" ht="15.75" x14ac:dyDescent="0.25">
      <c r="B39" s="139" t="s">
        <v>151</v>
      </c>
      <c r="C39" s="138"/>
      <c r="D39" s="138"/>
      <c r="E39" s="138"/>
      <c r="F39" s="138"/>
      <c r="G39" s="138"/>
      <c r="H39" s="138"/>
      <c r="I39" s="138"/>
      <c r="J39" s="138"/>
      <c r="K39" s="138"/>
    </row>
    <row r="40" spans="2:11" ht="15.75" x14ac:dyDescent="0.25">
      <c r="B40" s="140" t="s">
        <v>152</v>
      </c>
      <c r="C40" s="141"/>
      <c r="D40" s="130">
        <v>44.6</v>
      </c>
      <c r="E40" s="130"/>
      <c r="F40" s="130"/>
      <c r="G40" s="130"/>
      <c r="H40" s="130"/>
      <c r="I40" s="130"/>
      <c r="J40" s="130"/>
      <c r="K40" s="130"/>
    </row>
    <row r="41" spans="2:11" ht="15.75" x14ac:dyDescent="0.25">
      <c r="B41" s="130" t="s">
        <v>153</v>
      </c>
      <c r="C41" s="142"/>
      <c r="D41" s="143">
        <v>447.7</v>
      </c>
      <c r="E41" s="133"/>
      <c r="F41" s="133"/>
      <c r="G41" s="133"/>
      <c r="H41" s="133"/>
      <c r="I41" s="133"/>
      <c r="J41" s="133"/>
      <c r="K41" s="133"/>
    </row>
    <row r="42" spans="2:11" ht="15.75" x14ac:dyDescent="0.25">
      <c r="B42" s="130" t="s">
        <v>154</v>
      </c>
      <c r="C42" s="142"/>
      <c r="D42" s="135">
        <v>19630</v>
      </c>
      <c r="E42" s="133"/>
      <c r="F42" s="133"/>
      <c r="G42" s="133"/>
      <c r="H42" s="133"/>
      <c r="I42" s="133"/>
      <c r="J42" s="133"/>
      <c r="K42" s="133"/>
    </row>
    <row r="43" spans="2:11" ht="15.75" x14ac:dyDescent="0.25">
      <c r="B43" s="130" t="s">
        <v>77</v>
      </c>
      <c r="C43" s="142"/>
      <c r="D43" s="135">
        <v>118</v>
      </c>
      <c r="E43" s="133"/>
      <c r="F43" s="133"/>
      <c r="G43" s="133"/>
      <c r="H43" s="133"/>
      <c r="I43" s="133"/>
      <c r="J43" s="133"/>
      <c r="K43" s="133"/>
    </row>
    <row r="44" spans="2:11" ht="15.75" x14ac:dyDescent="0.25">
      <c r="B44" s="130" t="s">
        <v>155</v>
      </c>
      <c r="C44" s="142"/>
      <c r="D44" s="135">
        <v>158.5</v>
      </c>
      <c r="E44" s="133"/>
      <c r="F44" s="133"/>
      <c r="G44" s="133"/>
      <c r="H44" s="133"/>
      <c r="I44" s="133"/>
      <c r="J44" s="133"/>
      <c r="K44" s="133"/>
    </row>
    <row r="45" spans="2:11" ht="15.75" x14ac:dyDescent="0.25">
      <c r="B45" s="130" t="s">
        <v>156</v>
      </c>
      <c r="C45" s="142"/>
      <c r="D45" s="143">
        <v>2464</v>
      </c>
      <c r="E45" s="133"/>
      <c r="F45" s="133"/>
      <c r="G45" s="133"/>
      <c r="H45" s="133"/>
      <c r="I45" s="133"/>
      <c r="J45" s="133"/>
      <c r="K45" s="133"/>
    </row>
    <row r="46" spans="2:11" ht="15.75" x14ac:dyDescent="0.25">
      <c r="B46" s="130" t="s">
        <v>157</v>
      </c>
      <c r="C46" s="142"/>
      <c r="D46" s="143">
        <v>27102.1</v>
      </c>
      <c r="E46" s="133"/>
      <c r="F46" s="133"/>
      <c r="G46" s="133"/>
      <c r="H46" s="133"/>
      <c r="I46" s="133"/>
      <c r="J46" s="133"/>
      <c r="K46" s="133"/>
    </row>
    <row r="47" spans="2:11" ht="15.75" x14ac:dyDescent="0.25">
      <c r="B47" s="140" t="s">
        <v>80</v>
      </c>
      <c r="C47" s="141"/>
      <c r="D47" s="144">
        <v>88</v>
      </c>
      <c r="E47" s="130"/>
      <c r="F47" s="130"/>
      <c r="G47" s="130"/>
      <c r="H47" s="130"/>
      <c r="I47" s="130"/>
      <c r="J47" s="130"/>
      <c r="K47" s="130"/>
    </row>
    <row r="48" spans="2:11" ht="15.75" x14ac:dyDescent="0.25">
      <c r="B48" s="140" t="s">
        <v>158</v>
      </c>
      <c r="C48" s="141"/>
      <c r="D48" s="144">
        <v>100.8</v>
      </c>
      <c r="E48" s="130"/>
      <c r="F48" s="130"/>
      <c r="G48" s="130"/>
      <c r="H48" s="130"/>
      <c r="I48" s="130"/>
      <c r="J48" s="130"/>
      <c r="K48" s="130"/>
    </row>
    <row r="49" spans="2:11" ht="15.75" x14ac:dyDescent="0.25">
      <c r="B49" s="140" t="s">
        <v>88</v>
      </c>
      <c r="C49" s="130"/>
      <c r="D49" s="144">
        <v>90</v>
      </c>
      <c r="E49" s="130"/>
      <c r="F49" s="130"/>
      <c r="G49" s="130"/>
      <c r="H49" s="130"/>
      <c r="I49" s="130"/>
      <c r="J49" s="130"/>
      <c r="K49" s="130"/>
    </row>
    <row r="50" spans="2:11" ht="15.75" x14ac:dyDescent="0.25">
      <c r="B50" s="140" t="s">
        <v>86</v>
      </c>
      <c r="C50" s="130"/>
      <c r="D50" s="144">
        <v>39.9</v>
      </c>
      <c r="E50" s="130"/>
      <c r="F50" s="130"/>
      <c r="G50" s="130"/>
      <c r="H50" s="130"/>
      <c r="I50" s="130"/>
      <c r="J50" s="130"/>
      <c r="K50" s="130"/>
    </row>
    <row r="51" spans="2:11" ht="15.75" x14ac:dyDescent="0.25">
      <c r="B51" s="140" t="s">
        <v>159</v>
      </c>
      <c r="C51" s="130"/>
      <c r="D51" s="144">
        <v>98.1</v>
      </c>
      <c r="E51" s="130"/>
      <c r="F51" s="130"/>
      <c r="G51" s="130"/>
      <c r="H51" s="130"/>
      <c r="I51" s="130"/>
      <c r="J51" s="130"/>
      <c r="K51" s="130"/>
    </row>
    <row r="52" spans="2:11" ht="15.75" x14ac:dyDescent="0.25">
      <c r="B52" s="140" t="s">
        <v>112</v>
      </c>
      <c r="C52" s="130"/>
      <c r="D52" s="144">
        <v>44.3</v>
      </c>
      <c r="E52" s="130"/>
      <c r="F52" s="130"/>
      <c r="G52" s="130"/>
      <c r="H52" s="130"/>
      <c r="I52" s="130"/>
      <c r="J52" s="130"/>
      <c r="K52" s="130"/>
    </row>
    <row r="53" spans="2:11" ht="15.75" x14ac:dyDescent="0.25">
      <c r="B53" s="140" t="s">
        <v>160</v>
      </c>
      <c r="C53" s="130"/>
      <c r="D53" s="144">
        <v>127.4</v>
      </c>
      <c r="E53" s="130"/>
      <c r="F53" s="130"/>
      <c r="G53" s="130"/>
      <c r="H53" s="130"/>
      <c r="I53" s="130"/>
      <c r="J53" s="130"/>
      <c r="K53" s="130"/>
    </row>
    <row r="54" spans="2:11" ht="15.75" x14ac:dyDescent="0.25">
      <c r="B54" s="140" t="s">
        <v>161</v>
      </c>
      <c r="C54" s="130"/>
      <c r="D54" s="144">
        <v>1584.2</v>
      </c>
      <c r="E54" s="130"/>
      <c r="F54" s="130"/>
      <c r="G54" s="130"/>
      <c r="H54" s="130"/>
      <c r="I54" s="130"/>
      <c r="J54" s="130"/>
      <c r="K54" s="130"/>
    </row>
    <row r="55" spans="2:11" ht="15.75" x14ac:dyDescent="0.25">
      <c r="B55" s="137" t="s">
        <v>162</v>
      </c>
      <c r="C55" s="145"/>
      <c r="D55" s="145" t="s">
        <v>163</v>
      </c>
      <c r="E55" s="145"/>
      <c r="F55" s="145"/>
      <c r="G55" s="145"/>
      <c r="H55" s="145"/>
      <c r="I55" s="145"/>
      <c r="J55" s="145"/>
      <c r="K55" s="145"/>
    </row>
    <row r="56" spans="2:11" ht="15.75" x14ac:dyDescent="0.25">
      <c r="B56" s="137" t="s">
        <v>164</v>
      </c>
      <c r="C56" s="145"/>
      <c r="D56" s="145"/>
      <c r="E56" s="145"/>
      <c r="F56" s="145"/>
      <c r="G56" s="145"/>
      <c r="H56" s="145"/>
      <c r="I56" s="145"/>
      <c r="J56" s="145"/>
      <c r="K56" s="145"/>
    </row>
    <row r="57" spans="2:11" ht="22.5" customHeight="1" x14ac:dyDescent="0.25">
      <c r="B57" s="146" t="s">
        <v>165</v>
      </c>
      <c r="C57" s="147"/>
      <c r="D57" s="147"/>
      <c r="E57" s="148"/>
      <c r="F57" s="148"/>
      <c r="G57" s="148"/>
      <c r="H57" s="148"/>
      <c r="I57" s="148"/>
      <c r="J57" s="148"/>
      <c r="K57" s="148"/>
    </row>
    <row r="58" spans="2:11" ht="22.5" customHeight="1" x14ac:dyDescent="0.25">
      <c r="B58" s="146" t="s">
        <v>166</v>
      </c>
      <c r="C58" s="147"/>
      <c r="D58" s="149"/>
      <c r="E58" s="148"/>
      <c r="F58" s="148"/>
      <c r="G58" s="148"/>
      <c r="H58" s="148"/>
      <c r="I58" s="148"/>
      <c r="J58" s="148"/>
      <c r="K58" s="148"/>
    </row>
    <row r="59" spans="2:11" ht="15.75" x14ac:dyDescent="0.25">
      <c r="B59" s="150" t="s">
        <v>167</v>
      </c>
      <c r="C59" s="147"/>
      <c r="D59" s="151">
        <v>1159.5</v>
      </c>
      <c r="E59" s="148"/>
      <c r="F59" s="148"/>
      <c r="G59" s="148"/>
      <c r="H59" s="148"/>
      <c r="I59" s="148"/>
      <c r="J59" s="148"/>
      <c r="K59" s="148"/>
    </row>
    <row r="60" spans="2:11" ht="15.75" x14ac:dyDescent="0.25">
      <c r="B60" s="150" t="s">
        <v>168</v>
      </c>
      <c r="C60" s="147"/>
      <c r="D60" s="151">
        <v>67.8</v>
      </c>
      <c r="E60" s="148"/>
      <c r="F60" s="148"/>
      <c r="G60" s="148"/>
      <c r="H60" s="148"/>
      <c r="I60" s="148"/>
      <c r="J60" s="148"/>
      <c r="K60" s="148"/>
    </row>
    <row r="61" spans="2:11" ht="15.75" x14ac:dyDescent="0.25">
      <c r="B61" s="150" t="s">
        <v>169</v>
      </c>
      <c r="C61" s="147"/>
      <c r="D61" s="151">
        <v>90.9</v>
      </c>
      <c r="E61" s="148"/>
      <c r="F61" s="148"/>
      <c r="G61" s="148"/>
      <c r="H61" s="148"/>
      <c r="I61" s="148"/>
      <c r="J61" s="148"/>
      <c r="K61" s="148"/>
    </row>
    <row r="62" spans="2:11" ht="15.75" x14ac:dyDescent="0.25">
      <c r="B62" s="150" t="s">
        <v>170</v>
      </c>
      <c r="C62" s="147"/>
      <c r="D62" s="151"/>
      <c r="E62" s="148"/>
      <c r="F62" s="148"/>
      <c r="G62" s="148"/>
      <c r="H62" s="148"/>
      <c r="I62" s="148"/>
      <c r="J62" s="148"/>
      <c r="K62" s="148"/>
    </row>
    <row r="63" spans="2:11" ht="15.75" x14ac:dyDescent="0.25">
      <c r="B63" s="150" t="s">
        <v>171</v>
      </c>
      <c r="C63" s="148"/>
      <c r="D63" s="152">
        <v>200</v>
      </c>
      <c r="E63" s="148"/>
      <c r="F63" s="148"/>
      <c r="G63" s="148"/>
      <c r="H63" s="148"/>
      <c r="I63" s="148"/>
      <c r="J63" s="148"/>
      <c r="K63" s="148"/>
    </row>
    <row r="64" spans="2:11" ht="15.75" x14ac:dyDescent="0.25">
      <c r="B64" s="150" t="s">
        <v>172</v>
      </c>
      <c r="C64" s="148"/>
      <c r="D64" s="152">
        <v>49</v>
      </c>
      <c r="E64" s="148"/>
      <c r="F64" s="148"/>
      <c r="G64" s="148"/>
      <c r="H64" s="148"/>
      <c r="I64" s="148"/>
      <c r="J64" s="148"/>
      <c r="K64" s="148"/>
    </row>
    <row r="65" spans="2:11" ht="15.75" x14ac:dyDescent="0.25">
      <c r="B65" s="150" t="s">
        <v>173</v>
      </c>
      <c r="C65" s="148"/>
      <c r="D65" s="152">
        <v>10</v>
      </c>
      <c r="E65" s="148"/>
      <c r="F65" s="148"/>
      <c r="G65" s="148"/>
      <c r="H65" s="148"/>
      <c r="I65" s="148"/>
      <c r="J65" s="148"/>
      <c r="K65" s="148"/>
    </row>
    <row r="66" spans="2:11" ht="15.75" x14ac:dyDescent="0.25">
      <c r="B66" s="150"/>
      <c r="C66" s="148"/>
      <c r="D66" s="151"/>
      <c r="E66" s="148"/>
      <c r="F66" s="148"/>
      <c r="G66" s="148"/>
      <c r="H66" s="148"/>
      <c r="I66" s="148"/>
      <c r="J66" s="148"/>
      <c r="K66" s="148"/>
    </row>
    <row r="67" spans="2:11" ht="15.75" x14ac:dyDescent="0.25">
      <c r="B67" s="150"/>
      <c r="C67" s="148"/>
      <c r="D67" s="151"/>
      <c r="E67" s="148"/>
      <c r="F67" s="148"/>
      <c r="G67" s="148"/>
      <c r="H67" s="148"/>
      <c r="I67" s="148"/>
      <c r="J67" s="148"/>
      <c r="K67" s="148"/>
    </row>
    <row r="68" spans="2:11" ht="15.75" x14ac:dyDescent="0.25">
      <c r="B68" s="150"/>
      <c r="C68" s="148"/>
      <c r="D68" s="151"/>
      <c r="E68" s="148"/>
      <c r="F68" s="148"/>
      <c r="G68" s="148"/>
      <c r="H68" s="148"/>
      <c r="I68" s="148"/>
      <c r="J68" s="148"/>
      <c r="K68" s="148"/>
    </row>
    <row r="69" spans="2:11" ht="15.75" x14ac:dyDescent="0.25">
      <c r="B69" s="150"/>
      <c r="C69" s="148"/>
      <c r="D69" s="151"/>
      <c r="E69" s="148"/>
      <c r="F69" s="148"/>
      <c r="G69" s="148"/>
      <c r="H69" s="148"/>
      <c r="I69" s="148"/>
      <c r="J69" s="148"/>
      <c r="K69" s="148"/>
    </row>
    <row r="70" spans="2:11" ht="15.75" x14ac:dyDescent="0.25">
      <c r="B70" s="150"/>
      <c r="C70" s="148"/>
      <c r="D70" s="151"/>
      <c r="E70" s="148"/>
      <c r="F70" s="148"/>
      <c r="G70" s="148"/>
      <c r="H70" s="148"/>
      <c r="I70" s="148"/>
      <c r="J70" s="148"/>
      <c r="K70" s="148"/>
    </row>
    <row r="71" spans="2:11" ht="15.75" x14ac:dyDescent="0.25">
      <c r="B71" s="153"/>
      <c r="C71" s="115" t="s">
        <v>174</v>
      </c>
      <c r="D71" s="115"/>
      <c r="E71" s="115"/>
      <c r="F71" s="115"/>
      <c r="G71" s="115" t="s">
        <v>175</v>
      </c>
      <c r="H71" s="116"/>
      <c r="I71" s="154"/>
      <c r="J71" s="154"/>
      <c r="K71" s="154"/>
    </row>
    <row r="72" spans="2:11" ht="15.75" x14ac:dyDescent="0.25">
      <c r="B72" s="153"/>
      <c r="C72" s="115"/>
      <c r="D72" s="115"/>
      <c r="E72" s="115"/>
      <c r="F72" s="115"/>
      <c r="G72" s="116"/>
      <c r="H72" s="116"/>
      <c r="I72" s="154"/>
      <c r="J72" s="154"/>
      <c r="K72" s="154"/>
    </row>
    <row r="73" spans="2:11" ht="15.75" x14ac:dyDescent="0.25">
      <c r="B73" s="153"/>
      <c r="C73" s="115" t="s">
        <v>176</v>
      </c>
      <c r="D73" s="115"/>
      <c r="E73" s="115"/>
      <c r="F73" s="115"/>
      <c r="G73" s="115" t="s">
        <v>177</v>
      </c>
      <c r="H73" s="116"/>
      <c r="I73" s="154"/>
      <c r="J73" s="154"/>
      <c r="K73" s="154"/>
    </row>
    <row r="74" spans="2:11" ht="15.75" x14ac:dyDescent="0.25">
      <c r="B74" s="155"/>
      <c r="C74" s="3"/>
      <c r="D74" s="3"/>
      <c r="E74" s="3"/>
      <c r="F74" s="3"/>
      <c r="G74" s="3"/>
      <c r="H74" s="3"/>
      <c r="I74" s="115"/>
      <c r="J74" s="116"/>
      <c r="K74" s="138"/>
    </row>
    <row r="75" spans="2:11" ht="15.75" x14ac:dyDescent="0.25">
      <c r="B75" s="156"/>
      <c r="C75" s="3"/>
      <c r="D75" s="3"/>
      <c r="E75" s="3"/>
      <c r="F75" s="3"/>
      <c r="G75" s="3"/>
      <c r="H75" s="3"/>
      <c r="I75" s="116"/>
      <c r="J75" s="116"/>
      <c r="K75" s="156"/>
    </row>
    <row r="76" spans="2:11" ht="15.75" x14ac:dyDescent="0.25">
      <c r="B76" s="116"/>
      <c r="C76" s="3"/>
      <c r="D76" s="3"/>
      <c r="E76" s="3"/>
      <c r="F76" s="3"/>
      <c r="G76" s="3"/>
      <c r="H76" s="3"/>
      <c r="I76" s="115"/>
      <c r="J76" s="116"/>
      <c r="K76" s="116"/>
    </row>
    <row r="77" spans="2:11" ht="15.75" x14ac:dyDescent="0.25">
      <c r="B77" s="116"/>
      <c r="C77" s="3"/>
      <c r="D77" s="3"/>
      <c r="E77" s="3"/>
      <c r="F77" s="3"/>
      <c r="G77" s="3"/>
      <c r="H77" s="3"/>
      <c r="I77" s="3"/>
      <c r="J77" s="3"/>
      <c r="K77" s="116"/>
    </row>
    <row r="78" spans="2:11" ht="15.75" x14ac:dyDescent="0.25">
      <c r="B78" s="116"/>
      <c r="C78" s="138"/>
      <c r="D78" s="3"/>
      <c r="E78" s="3"/>
      <c r="F78" s="3"/>
      <c r="G78" s="3"/>
      <c r="H78" s="3"/>
      <c r="I78" s="3"/>
      <c r="J78" s="3"/>
      <c r="K78" s="116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</sheetData>
  <mergeCells count="12">
    <mergeCell ref="B15:K15"/>
    <mergeCell ref="B18:K18"/>
    <mergeCell ref="B19:K19"/>
    <mergeCell ref="B21:K21"/>
    <mergeCell ref="B23:K23"/>
    <mergeCell ref="B28:K28"/>
    <mergeCell ref="B3:J3"/>
    <mergeCell ref="B4:J4"/>
    <mergeCell ref="B11:K11"/>
    <mergeCell ref="B12:K12"/>
    <mergeCell ref="B13:K13"/>
    <mergeCell ref="B14:K14"/>
  </mergeCells>
  <pageMargins left="0.11811023622047245" right="0.11811023622047245" top="0.15748031496062992" bottom="0.15748031496062992" header="0.31496062992125984" footer="0.19685039370078741"/>
  <pageSetup paperSize="9" scale="58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40"/>
  <sheetViews>
    <sheetView zoomScaleNormal="100" workbookViewId="0">
      <selection activeCell="L118" sqref="L118"/>
    </sheetView>
  </sheetViews>
  <sheetFormatPr defaultRowHeight="15" x14ac:dyDescent="0.25"/>
  <cols>
    <col min="1" max="1" width="4.85546875" customWidth="1"/>
    <col min="2" max="2" width="36" customWidth="1"/>
    <col min="3" max="3" width="12.5703125" customWidth="1"/>
    <col min="4" max="4" width="15.85546875" customWidth="1"/>
    <col min="5" max="5" width="0" hidden="1" customWidth="1"/>
    <col min="6" max="6" width="11.7109375" hidden="1" customWidth="1"/>
    <col min="7" max="7" width="10" hidden="1" customWidth="1"/>
    <col min="8" max="8" width="11.85546875" hidden="1" customWidth="1"/>
    <col min="9" max="10" width="14.7109375" customWidth="1"/>
    <col min="13" max="13" width="13" customWidth="1"/>
    <col min="18" max="18" width="9.140625" style="4" customWidth="1"/>
    <col min="19" max="21" width="9.140625" style="4"/>
  </cols>
  <sheetData>
    <row r="1" spans="2:19" x14ac:dyDescent="0.25">
      <c r="B1" s="1"/>
      <c r="C1" s="1"/>
      <c r="D1" s="2" t="s">
        <v>0</v>
      </c>
      <c r="E1" s="2"/>
      <c r="F1" s="2"/>
      <c r="G1" s="3"/>
      <c r="H1" s="3"/>
    </row>
    <row r="2" spans="2:19" x14ac:dyDescent="0.25">
      <c r="B2" s="99" t="s">
        <v>1</v>
      </c>
      <c r="C2" s="99"/>
      <c r="D2" s="99"/>
      <c r="E2" s="100"/>
      <c r="F2" s="100"/>
      <c r="G2" s="101"/>
      <c r="H2" s="101"/>
      <c r="I2" s="101"/>
      <c r="J2" s="5"/>
    </row>
    <row r="3" spans="2:19" x14ac:dyDescent="0.25">
      <c r="B3" s="1"/>
      <c r="C3" s="1" t="s">
        <v>2</v>
      </c>
      <c r="D3" s="1"/>
      <c r="E3" s="1"/>
      <c r="F3" s="1"/>
      <c r="G3" s="3"/>
      <c r="H3" s="3"/>
    </row>
    <row r="4" spans="2:19" ht="15" customHeight="1" x14ac:dyDescent="0.25">
      <c r="B4" s="102" t="s">
        <v>3</v>
      </c>
      <c r="C4" s="104" t="s">
        <v>4</v>
      </c>
      <c r="D4" s="102" t="s">
        <v>5</v>
      </c>
      <c r="E4" s="106" t="s">
        <v>6</v>
      </c>
      <c r="F4" s="6"/>
      <c r="G4" s="7"/>
      <c r="H4" s="7"/>
      <c r="I4" s="8"/>
      <c r="J4" s="8"/>
      <c r="K4" s="9"/>
      <c r="L4" s="10"/>
      <c r="M4" s="9"/>
      <c r="R4" s="11"/>
    </row>
    <row r="5" spans="2:19" ht="75" x14ac:dyDescent="0.25">
      <c r="B5" s="103"/>
      <c r="C5" s="105"/>
      <c r="D5" s="103"/>
      <c r="E5" s="107"/>
      <c r="F5" s="12" t="s">
        <v>7</v>
      </c>
      <c r="G5" s="13" t="s">
        <v>8</v>
      </c>
      <c r="H5" s="14" t="s">
        <v>9</v>
      </c>
      <c r="I5" s="6" t="s">
        <v>6</v>
      </c>
      <c r="J5" s="6" t="s">
        <v>7</v>
      </c>
      <c r="K5" s="9" t="s">
        <v>10</v>
      </c>
      <c r="L5" s="10" t="s">
        <v>11</v>
      </c>
      <c r="M5" s="15" t="s">
        <v>12</v>
      </c>
      <c r="R5" s="16"/>
    </row>
    <row r="6" spans="2:19" x14ac:dyDescent="0.25">
      <c r="B6" s="108" t="s">
        <v>13</v>
      </c>
      <c r="C6" s="109"/>
      <c r="D6" s="109"/>
      <c r="E6" s="97"/>
      <c r="F6" s="97"/>
      <c r="G6" s="97"/>
      <c r="H6" s="97"/>
      <c r="I6" s="17"/>
      <c r="J6" s="17"/>
      <c r="K6" s="9"/>
      <c r="L6" s="10"/>
      <c r="M6" s="9"/>
      <c r="R6" s="16"/>
    </row>
    <row r="7" spans="2:19" ht="23.25" customHeight="1" x14ac:dyDescent="0.25">
      <c r="B7" s="18" t="s">
        <v>14</v>
      </c>
      <c r="C7" s="19"/>
      <c r="D7" s="14">
        <v>372427.14</v>
      </c>
      <c r="E7" s="20"/>
      <c r="F7" s="20"/>
      <c r="G7" s="21"/>
      <c r="H7" s="21"/>
      <c r="I7" s="22">
        <v>554683.4</v>
      </c>
      <c r="J7" s="23">
        <f>K7+L7+M7</f>
        <v>281129.3</v>
      </c>
      <c r="K7" s="9">
        <v>34062.699999999997</v>
      </c>
      <c r="L7" s="10">
        <v>69858.899999999994</v>
      </c>
      <c r="M7" s="21">
        <v>177207.7</v>
      </c>
      <c r="R7" s="24"/>
      <c r="S7" s="25"/>
    </row>
    <row r="8" spans="2:19" ht="45" hidden="1" x14ac:dyDescent="0.25">
      <c r="B8" s="26" t="s">
        <v>15</v>
      </c>
      <c r="C8" s="27"/>
      <c r="D8" s="14" t="e">
        <f>#REF!+#REF!+#REF!</f>
        <v>#REF!</v>
      </c>
      <c r="E8" s="20"/>
      <c r="F8" s="20"/>
      <c r="G8" s="21"/>
      <c r="H8" s="21"/>
      <c r="I8" s="22" t="e">
        <f>#REF!+#REF!+#REF!</f>
        <v>#REF!</v>
      </c>
      <c r="J8" s="22">
        <f t="shared" ref="J8:J10" si="0">K8+L8+M8</f>
        <v>0</v>
      </c>
      <c r="K8" s="9"/>
      <c r="L8" s="10"/>
      <c r="M8" s="21"/>
      <c r="R8" s="24"/>
      <c r="S8" s="25"/>
    </row>
    <row r="9" spans="2:19" x14ac:dyDescent="0.25">
      <c r="B9" s="28" t="s">
        <v>16</v>
      </c>
      <c r="C9" s="27"/>
      <c r="D9" s="14">
        <v>0</v>
      </c>
      <c r="E9" s="20"/>
      <c r="F9" s="20"/>
      <c r="G9" s="21"/>
      <c r="H9" s="21"/>
      <c r="I9" s="22">
        <v>0</v>
      </c>
      <c r="J9" s="22">
        <f t="shared" si="0"/>
        <v>0</v>
      </c>
      <c r="K9" s="9"/>
      <c r="L9" s="10"/>
      <c r="M9" s="21"/>
      <c r="R9" s="24"/>
      <c r="S9" s="25"/>
    </row>
    <row r="10" spans="2:19" ht="35.25" customHeight="1" x14ac:dyDescent="0.25">
      <c r="B10" s="28" t="s">
        <v>17</v>
      </c>
      <c r="C10" s="29"/>
      <c r="D10" s="14">
        <v>13083.9</v>
      </c>
      <c r="E10" s="20"/>
      <c r="F10" s="20"/>
      <c r="G10" s="21"/>
      <c r="H10" s="21"/>
      <c r="I10" s="22">
        <v>20376.8</v>
      </c>
      <c r="J10" s="23">
        <f t="shared" si="0"/>
        <v>7696.3</v>
      </c>
      <c r="K10" s="9">
        <v>936.8</v>
      </c>
      <c r="L10" s="10">
        <v>560.20000000000005</v>
      </c>
      <c r="M10" s="21">
        <v>6199.3</v>
      </c>
      <c r="R10" s="24"/>
      <c r="S10" s="25"/>
    </row>
    <row r="11" spans="2:19" x14ac:dyDescent="0.25">
      <c r="B11" s="30" t="s">
        <v>18</v>
      </c>
      <c r="C11" s="31"/>
      <c r="D11" s="32">
        <f>D10+D9+D7</f>
        <v>385511.04000000004</v>
      </c>
      <c r="E11" s="32">
        <f t="shared" ref="E11:I11" si="1">E10+E9+E7</f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575060.20000000007</v>
      </c>
      <c r="J11" s="33">
        <f>J10+J9+J7</f>
        <v>288825.59999999998</v>
      </c>
      <c r="K11" s="34">
        <f t="shared" ref="K11:M11" si="2">K10+K9+K7</f>
        <v>34999.5</v>
      </c>
      <c r="L11" s="34">
        <f t="shared" si="2"/>
        <v>70419.099999999991</v>
      </c>
      <c r="M11" s="34">
        <f t="shared" si="2"/>
        <v>183407</v>
      </c>
      <c r="R11" s="24"/>
    </row>
    <row r="12" spans="2:19" x14ac:dyDescent="0.25">
      <c r="B12" s="95" t="s">
        <v>19</v>
      </c>
      <c r="C12" s="96"/>
      <c r="D12" s="96"/>
      <c r="E12" s="97"/>
      <c r="F12" s="97"/>
      <c r="G12" s="97"/>
      <c r="H12" s="97"/>
      <c r="I12" s="35"/>
      <c r="J12" s="35"/>
      <c r="K12" s="9"/>
      <c r="L12" s="10"/>
      <c r="M12" s="9"/>
      <c r="R12" s="24"/>
    </row>
    <row r="13" spans="2:19" ht="22.5" customHeight="1" thickBot="1" x14ac:dyDescent="0.3">
      <c r="B13" s="28" t="s">
        <v>20</v>
      </c>
      <c r="C13" s="20"/>
      <c r="D13" s="36">
        <v>297937</v>
      </c>
      <c r="E13" s="37"/>
      <c r="F13" s="37"/>
      <c r="G13" s="37"/>
      <c r="H13" s="37"/>
      <c r="I13" s="22">
        <v>354349.7</v>
      </c>
      <c r="J13" s="23">
        <f>K13+L13+M13</f>
        <v>326723.33999999997</v>
      </c>
      <c r="K13" s="9">
        <f t="shared" ref="K13" si="3">K14+K16+K17+K18+K19+K20+K21+K22+K23+K24+K25+K26+K27+K28+K29+K30+K31+K53+K55+K56+K57+K58+K59+K60+K61+K62+K96</f>
        <v>159886.40000000002</v>
      </c>
      <c r="L13" s="38">
        <f>L14+L16+L17+L18+L19+L20+L21+L22+L23+L24+L25+L26+L27+L28+L29+L30+L31+L53+L55+L56+L57+L58+L59+L60+L61+L62+L96</f>
        <v>82282.039999999994</v>
      </c>
      <c r="M13" s="39">
        <f>M14+M16+M17+M18+M19+M20+M21+M22+M23+M27+M30+M31+M57+M62+M96</f>
        <v>84554.9</v>
      </c>
      <c r="R13" s="24"/>
    </row>
    <row r="14" spans="2:19" ht="15.75" thickBot="1" x14ac:dyDescent="0.3">
      <c r="B14" s="26" t="s">
        <v>21</v>
      </c>
      <c r="C14" s="40"/>
      <c r="D14" s="41">
        <v>129435</v>
      </c>
      <c r="E14" s="20"/>
      <c r="F14" s="20"/>
      <c r="G14" s="21"/>
      <c r="H14" s="21"/>
      <c r="I14" s="22">
        <v>144056.1</v>
      </c>
      <c r="J14" s="23">
        <f t="shared" ref="J14:J77" si="4">K14+L14+M14</f>
        <v>153994.6</v>
      </c>
      <c r="K14" s="10">
        <f>4345.6+6915.6+7434.9+87574.4+16.5+30+31.8</f>
        <v>106348.8</v>
      </c>
      <c r="L14" s="42">
        <f>6447.1+1505.4+191</f>
        <v>8143.5</v>
      </c>
      <c r="M14" s="43">
        <v>39502.300000000003</v>
      </c>
      <c r="N14" s="25"/>
      <c r="O14" s="25"/>
      <c r="P14" s="25"/>
      <c r="Q14" s="25"/>
      <c r="R14" s="24"/>
    </row>
    <row r="15" spans="2:19" ht="20.25" customHeight="1" x14ac:dyDescent="0.25">
      <c r="B15" s="26" t="s">
        <v>22</v>
      </c>
      <c r="C15" s="40"/>
      <c r="D15" s="41">
        <v>0</v>
      </c>
      <c r="E15" s="20"/>
      <c r="F15" s="20"/>
      <c r="G15" s="21"/>
      <c r="H15" s="21"/>
      <c r="I15" s="22">
        <v>0</v>
      </c>
      <c r="J15" s="23">
        <f t="shared" si="4"/>
        <v>0</v>
      </c>
      <c r="K15" s="9"/>
      <c r="L15" s="44"/>
      <c r="M15" s="9"/>
      <c r="R15" s="24"/>
    </row>
    <row r="16" spans="2:19" x14ac:dyDescent="0.25">
      <c r="B16" s="26" t="s">
        <v>23</v>
      </c>
      <c r="C16" s="40"/>
      <c r="D16" s="41">
        <v>10676.1</v>
      </c>
      <c r="E16" s="20"/>
      <c r="F16" s="20"/>
      <c r="G16" s="21"/>
      <c r="H16" s="21"/>
      <c r="I16" s="22">
        <v>8406.2999999999993</v>
      </c>
      <c r="J16" s="23">
        <f t="shared" si="4"/>
        <v>7908.7000000000007</v>
      </c>
      <c r="K16" s="7">
        <v>5060.7</v>
      </c>
      <c r="L16" s="10">
        <v>538.6</v>
      </c>
      <c r="M16" s="9">
        <v>2309.4</v>
      </c>
      <c r="R16" s="24"/>
    </row>
    <row r="17" spans="2:21" ht="37.5" customHeight="1" x14ac:dyDescent="0.25">
      <c r="B17" s="26" t="s">
        <v>24</v>
      </c>
      <c r="C17" s="40"/>
      <c r="D17" s="41">
        <v>3486.3</v>
      </c>
      <c r="E17" s="20"/>
      <c r="F17" s="20"/>
      <c r="G17" s="21"/>
      <c r="H17" s="21"/>
      <c r="I17" s="22">
        <v>3913.7</v>
      </c>
      <c r="J17" s="23">
        <f t="shared" si="4"/>
        <v>3087.2</v>
      </c>
      <c r="K17" s="7">
        <v>1705.5</v>
      </c>
      <c r="L17" s="10">
        <v>223.8</v>
      </c>
      <c r="M17" s="9">
        <v>1157.9000000000001</v>
      </c>
      <c r="R17" s="24"/>
    </row>
    <row r="18" spans="2:21" ht="30" customHeight="1" x14ac:dyDescent="0.25">
      <c r="B18" s="26" t="s">
        <v>25</v>
      </c>
      <c r="C18" s="40"/>
      <c r="D18" s="41">
        <v>522.20000000000005</v>
      </c>
      <c r="E18" s="20"/>
      <c r="F18" s="20"/>
      <c r="G18" s="21"/>
      <c r="H18" s="21"/>
      <c r="I18" s="22">
        <v>586.6</v>
      </c>
      <c r="J18" s="23">
        <f t="shared" si="4"/>
        <v>1159.5</v>
      </c>
      <c r="K18" s="7">
        <v>678.7</v>
      </c>
      <c r="L18" s="10">
        <v>235.8</v>
      </c>
      <c r="M18" s="9">
        <v>245</v>
      </c>
      <c r="R18" s="24"/>
    </row>
    <row r="19" spans="2:21" x14ac:dyDescent="0.25">
      <c r="B19" s="26" t="s">
        <v>26</v>
      </c>
      <c r="C19" s="40"/>
      <c r="D19" s="41">
        <v>4898.7</v>
      </c>
      <c r="E19" s="20"/>
      <c r="F19" s="20"/>
      <c r="G19" s="21"/>
      <c r="H19" s="21"/>
      <c r="I19" s="22">
        <v>3853.5</v>
      </c>
      <c r="J19" s="23">
        <f t="shared" si="4"/>
        <v>3070.6000000000004</v>
      </c>
      <c r="K19" s="7">
        <v>1845.4</v>
      </c>
      <c r="L19" s="10">
        <v>156.5</v>
      </c>
      <c r="M19" s="9">
        <v>1068.7</v>
      </c>
      <c r="R19" s="24"/>
    </row>
    <row r="20" spans="2:21" x14ac:dyDescent="0.25">
      <c r="B20" s="26" t="s">
        <v>27</v>
      </c>
      <c r="C20" s="40"/>
      <c r="D20" s="41">
        <v>3265.8</v>
      </c>
      <c r="E20" s="20"/>
      <c r="F20" s="20"/>
      <c r="G20" s="21"/>
      <c r="H20" s="21"/>
      <c r="I20" s="22">
        <v>2568.9</v>
      </c>
      <c r="J20" s="23">
        <f t="shared" si="4"/>
        <v>2047</v>
      </c>
      <c r="K20" s="7">
        <v>1230.2</v>
      </c>
      <c r="L20" s="10">
        <v>104.3</v>
      </c>
      <c r="M20" s="9">
        <v>712.5</v>
      </c>
      <c r="R20" s="24"/>
    </row>
    <row r="21" spans="2:21" ht="29.25" customHeight="1" x14ac:dyDescent="0.25">
      <c r="B21" s="28" t="s">
        <v>28</v>
      </c>
      <c r="C21" s="40"/>
      <c r="D21" s="41">
        <v>27663.9</v>
      </c>
      <c r="E21" s="20"/>
      <c r="F21" s="20"/>
      <c r="G21" s="21"/>
      <c r="H21" s="21"/>
      <c r="I21" s="22">
        <v>13918.4</v>
      </c>
      <c r="J21" s="23">
        <f t="shared" si="4"/>
        <v>2265.6000000000004</v>
      </c>
      <c r="K21" s="9">
        <v>879.3</v>
      </c>
      <c r="L21" s="10">
        <v>703.1</v>
      </c>
      <c r="M21" s="9">
        <v>683.2</v>
      </c>
      <c r="R21" s="24"/>
    </row>
    <row r="22" spans="2:21" x14ac:dyDescent="0.25">
      <c r="B22" s="28" t="s">
        <v>29</v>
      </c>
      <c r="C22" s="40"/>
      <c r="D22" s="41">
        <v>189.9</v>
      </c>
      <c r="E22" s="20"/>
      <c r="F22" s="20"/>
      <c r="G22" s="21"/>
      <c r="H22" s="21"/>
      <c r="I22" s="22">
        <v>238.9</v>
      </c>
      <c r="J22" s="23">
        <f t="shared" si="4"/>
        <v>237</v>
      </c>
      <c r="K22" s="9">
        <v>79</v>
      </c>
      <c r="L22" s="10">
        <v>79</v>
      </c>
      <c r="M22" s="9">
        <v>79</v>
      </c>
      <c r="R22" s="24"/>
    </row>
    <row r="23" spans="2:21" x14ac:dyDescent="0.25">
      <c r="B23" s="28" t="s">
        <v>30</v>
      </c>
      <c r="C23" s="40"/>
      <c r="D23" s="41">
        <v>151.19999999999999</v>
      </c>
      <c r="E23" s="20"/>
      <c r="F23" s="20"/>
      <c r="G23" s="21"/>
      <c r="H23" s="21"/>
      <c r="I23" s="22">
        <v>100.8</v>
      </c>
      <c r="J23" s="23">
        <f t="shared" si="4"/>
        <v>151.19999999999999</v>
      </c>
      <c r="K23" s="9">
        <v>100.8</v>
      </c>
      <c r="L23" s="10"/>
      <c r="M23" s="9">
        <v>50.4</v>
      </c>
      <c r="R23" s="24"/>
    </row>
    <row r="24" spans="2:21" x14ac:dyDescent="0.25">
      <c r="B24" s="26" t="s">
        <v>31</v>
      </c>
      <c r="C24" s="40"/>
      <c r="D24" s="41">
        <v>55.2</v>
      </c>
      <c r="E24" s="20"/>
      <c r="F24" s="20"/>
      <c r="G24" s="21"/>
      <c r="H24" s="21"/>
      <c r="I24" s="22">
        <v>0</v>
      </c>
      <c r="J24" s="23">
        <f t="shared" si="4"/>
        <v>49</v>
      </c>
      <c r="K24" s="9">
        <v>49</v>
      </c>
      <c r="L24" s="10"/>
      <c r="M24" s="9"/>
      <c r="R24" s="24"/>
    </row>
    <row r="25" spans="2:21" x14ac:dyDescent="0.25">
      <c r="B25" s="26" t="s">
        <v>32</v>
      </c>
      <c r="C25" s="40"/>
      <c r="D25" s="41">
        <v>0</v>
      </c>
      <c r="E25" s="20"/>
      <c r="F25" s="20"/>
      <c r="G25" s="21"/>
      <c r="H25" s="21"/>
      <c r="I25" s="22">
        <v>38830</v>
      </c>
      <c r="J25" s="23">
        <f t="shared" si="4"/>
        <v>0</v>
      </c>
      <c r="K25" s="9"/>
      <c r="L25" s="10"/>
      <c r="M25" s="9"/>
      <c r="R25" s="24"/>
    </row>
    <row r="26" spans="2:21" x14ac:dyDescent="0.25">
      <c r="B26" s="26" t="s">
        <v>33</v>
      </c>
      <c r="C26" s="40"/>
      <c r="D26" s="41">
        <v>0</v>
      </c>
      <c r="E26" s="20"/>
      <c r="F26" s="20"/>
      <c r="G26" s="21"/>
      <c r="H26" s="21"/>
      <c r="I26" s="22">
        <v>0</v>
      </c>
      <c r="J26" s="23">
        <f t="shared" si="4"/>
        <v>67.8</v>
      </c>
      <c r="K26" s="9">
        <v>67.8</v>
      </c>
      <c r="L26" s="10"/>
      <c r="M26" s="9"/>
      <c r="R26" s="24"/>
    </row>
    <row r="27" spans="2:21" ht="34.5" customHeight="1" x14ac:dyDescent="0.25">
      <c r="B27" s="26" t="s">
        <v>34</v>
      </c>
      <c r="C27" s="40"/>
      <c r="D27" s="41">
        <v>0</v>
      </c>
      <c r="E27" s="20"/>
      <c r="F27" s="20"/>
      <c r="G27" s="21"/>
      <c r="H27" s="21"/>
      <c r="I27" s="22">
        <v>294.39999999999998</v>
      </c>
      <c r="J27" s="23">
        <f t="shared" si="4"/>
        <v>199</v>
      </c>
      <c r="K27" s="9"/>
      <c r="L27" s="10"/>
      <c r="M27" s="9">
        <v>199</v>
      </c>
      <c r="R27" s="24"/>
    </row>
    <row r="28" spans="2:21" x14ac:dyDescent="0.25">
      <c r="B28" s="26" t="s">
        <v>35</v>
      </c>
      <c r="C28" s="40"/>
      <c r="D28" s="41">
        <v>0</v>
      </c>
      <c r="E28" s="20"/>
      <c r="F28" s="20"/>
      <c r="G28" s="21"/>
      <c r="H28" s="21"/>
      <c r="I28" s="22">
        <v>0</v>
      </c>
      <c r="J28" s="23">
        <f t="shared" si="4"/>
        <v>0</v>
      </c>
      <c r="K28" s="9"/>
      <c r="L28" s="10"/>
      <c r="M28" s="9"/>
      <c r="R28" s="24"/>
    </row>
    <row r="29" spans="2:21" x14ac:dyDescent="0.25">
      <c r="B29" s="26" t="s">
        <v>36</v>
      </c>
      <c r="C29" s="40"/>
      <c r="D29" s="41">
        <v>8.1</v>
      </c>
      <c r="E29" s="20"/>
      <c r="F29" s="20"/>
      <c r="G29" s="21"/>
      <c r="H29" s="21"/>
      <c r="I29" s="22">
        <v>153</v>
      </c>
      <c r="J29" s="23">
        <f t="shared" si="4"/>
        <v>10</v>
      </c>
      <c r="K29" s="9">
        <v>10</v>
      </c>
      <c r="L29" s="10"/>
      <c r="M29" s="9"/>
      <c r="R29" s="24"/>
    </row>
    <row r="30" spans="2:21" x14ac:dyDescent="0.25">
      <c r="B30" s="28" t="s">
        <v>37</v>
      </c>
      <c r="C30" s="20"/>
      <c r="D30" s="41">
        <v>34.5</v>
      </c>
      <c r="E30" s="20"/>
      <c r="F30" s="20"/>
      <c r="G30" s="21"/>
      <c r="H30" s="21"/>
      <c r="I30" s="22">
        <v>34.5</v>
      </c>
      <c r="J30" s="23">
        <f t="shared" si="4"/>
        <v>34.5</v>
      </c>
      <c r="K30" s="9"/>
      <c r="L30" s="10"/>
      <c r="M30" s="9">
        <v>34.5</v>
      </c>
      <c r="R30" s="24"/>
    </row>
    <row r="31" spans="2:21" ht="20.25" customHeight="1" x14ac:dyDescent="0.25">
      <c r="B31" s="28" t="s">
        <v>38</v>
      </c>
      <c r="C31" s="20"/>
      <c r="D31" s="41">
        <v>10724.7</v>
      </c>
      <c r="E31" s="20"/>
      <c r="F31" s="20"/>
      <c r="G31" s="21"/>
      <c r="H31" s="21"/>
      <c r="I31" s="22">
        <v>23302.1</v>
      </c>
      <c r="J31" s="23">
        <f t="shared" si="4"/>
        <v>30278.300000000003</v>
      </c>
      <c r="K31" s="45">
        <f t="shared" ref="K31" si="5">K35+K36+K37+K38+K39+K40+K41+K42+K43+K44+K45+K46+K47+K48+K49+K50+K51+K52</f>
        <v>9599.4000000000015</v>
      </c>
      <c r="L31" s="46">
        <f>L35+L36+L37+L38+L39+L40+L41+L42+L43+L44+L45+L46+L47+L48+L49+L50+L51+L52+L53</f>
        <v>13408.4</v>
      </c>
      <c r="M31" s="47">
        <f>M35+M36+M37+M38+M39+M40+M41+M42+M43+M44+M45+M46+M47+M48+M49+M50+M51+M52+M53</f>
        <v>7270.5</v>
      </c>
      <c r="R31" s="24"/>
      <c r="S31" s="48"/>
      <c r="T31" s="48"/>
      <c r="U31" s="48"/>
    </row>
    <row r="32" spans="2:21" hidden="1" x14ac:dyDescent="0.25">
      <c r="B32" s="26" t="s">
        <v>39</v>
      </c>
      <c r="C32" s="40"/>
      <c r="D32" s="41" t="e">
        <f>#REF!+#REF!+#REF!</f>
        <v>#REF!</v>
      </c>
      <c r="E32" s="20"/>
      <c r="F32" s="20"/>
      <c r="G32" s="21"/>
      <c r="H32" s="21"/>
      <c r="I32" s="22" t="e">
        <f>#REF!+#REF!+#REF!</f>
        <v>#REF!</v>
      </c>
      <c r="J32" s="23">
        <f t="shared" si="4"/>
        <v>0</v>
      </c>
      <c r="K32" s="9"/>
      <c r="L32" s="10"/>
      <c r="M32" s="9"/>
      <c r="R32" s="24"/>
    </row>
    <row r="33" spans="2:18" hidden="1" x14ac:dyDescent="0.25">
      <c r="B33" s="26" t="s">
        <v>40</v>
      </c>
      <c r="C33" s="40"/>
      <c r="D33" s="41" t="e">
        <f>#REF!+#REF!+#REF!</f>
        <v>#REF!</v>
      </c>
      <c r="E33" s="20"/>
      <c r="F33" s="20"/>
      <c r="G33" s="21"/>
      <c r="H33" s="21"/>
      <c r="I33" s="22" t="e">
        <f>#REF!+#REF!+#REF!</f>
        <v>#REF!</v>
      </c>
      <c r="J33" s="23">
        <f t="shared" si="4"/>
        <v>0</v>
      </c>
      <c r="K33" s="9"/>
      <c r="L33" s="10"/>
      <c r="M33" s="9"/>
      <c r="R33" s="24"/>
    </row>
    <row r="34" spans="2:18" hidden="1" x14ac:dyDescent="0.25">
      <c r="B34" s="26" t="s">
        <v>41</v>
      </c>
      <c r="C34" s="40"/>
      <c r="D34" s="41" t="e">
        <f>#REF!+#REF!+#REF!</f>
        <v>#REF!</v>
      </c>
      <c r="E34" s="20"/>
      <c r="F34" s="20"/>
      <c r="G34" s="21"/>
      <c r="H34" s="21"/>
      <c r="I34" s="22" t="e">
        <f>#REF!+#REF!+#REF!</f>
        <v>#REF!</v>
      </c>
      <c r="J34" s="23">
        <f t="shared" si="4"/>
        <v>0</v>
      </c>
      <c r="K34" s="9"/>
      <c r="L34" s="10"/>
      <c r="M34" s="9"/>
      <c r="R34" s="24"/>
    </row>
    <row r="35" spans="2:18" x14ac:dyDescent="0.25">
      <c r="B35" s="26" t="s">
        <v>42</v>
      </c>
      <c r="C35" s="40"/>
      <c r="D35" s="41">
        <v>98.8</v>
      </c>
      <c r="E35" s="20"/>
      <c r="F35" s="20"/>
      <c r="G35" s="21"/>
      <c r="H35" s="21"/>
      <c r="I35" s="22">
        <v>387</v>
      </c>
      <c r="J35" s="23">
        <f t="shared" si="4"/>
        <v>0</v>
      </c>
      <c r="K35" s="9"/>
      <c r="L35" s="10"/>
      <c r="M35" s="9"/>
      <c r="R35" s="24"/>
    </row>
    <row r="36" spans="2:18" x14ac:dyDescent="0.25">
      <c r="B36" s="26" t="s">
        <v>43</v>
      </c>
      <c r="C36" s="40"/>
      <c r="D36" s="41">
        <v>0</v>
      </c>
      <c r="E36" s="20"/>
      <c r="F36" s="20"/>
      <c r="G36" s="21"/>
      <c r="H36" s="21"/>
      <c r="I36" s="22">
        <v>0</v>
      </c>
      <c r="J36" s="23">
        <f t="shared" si="4"/>
        <v>1731.5</v>
      </c>
      <c r="K36" s="9"/>
      <c r="L36" s="10"/>
      <c r="M36" s="9">
        <v>1731.5</v>
      </c>
      <c r="R36" s="24"/>
    </row>
    <row r="37" spans="2:18" x14ac:dyDescent="0.25">
      <c r="B37" s="26" t="s">
        <v>44</v>
      </c>
      <c r="C37" s="40"/>
      <c r="D37" s="41">
        <v>375</v>
      </c>
      <c r="E37" s="20"/>
      <c r="F37" s="20"/>
      <c r="G37" s="21"/>
      <c r="H37" s="21"/>
      <c r="I37" s="22">
        <v>2562.6</v>
      </c>
      <c r="J37" s="23">
        <f t="shared" si="4"/>
        <v>0</v>
      </c>
      <c r="K37" s="9"/>
      <c r="L37" s="10"/>
      <c r="M37" s="9"/>
      <c r="R37" s="24"/>
    </row>
    <row r="38" spans="2:18" x14ac:dyDescent="0.25">
      <c r="B38" s="26" t="s">
        <v>45</v>
      </c>
      <c r="C38" s="40"/>
      <c r="D38" s="41">
        <v>0</v>
      </c>
      <c r="E38" s="20"/>
      <c r="F38" s="20"/>
      <c r="G38" s="21"/>
      <c r="H38" s="21"/>
      <c r="I38" s="22">
        <v>823.5</v>
      </c>
      <c r="J38" s="23">
        <f t="shared" si="4"/>
        <v>0</v>
      </c>
      <c r="K38" s="9"/>
      <c r="L38" s="10"/>
      <c r="M38" s="9"/>
      <c r="R38" s="24"/>
    </row>
    <row r="39" spans="2:18" x14ac:dyDescent="0.25">
      <c r="B39" s="26" t="s">
        <v>46</v>
      </c>
      <c r="C39" s="40"/>
      <c r="D39" s="41">
        <v>0</v>
      </c>
      <c r="E39" s="20"/>
      <c r="F39" s="20"/>
      <c r="G39" s="21"/>
      <c r="H39" s="21"/>
      <c r="I39" s="22">
        <v>1086</v>
      </c>
      <c r="J39" s="23">
        <f t="shared" si="4"/>
        <v>0</v>
      </c>
      <c r="K39" s="9"/>
      <c r="L39" s="10"/>
      <c r="M39" s="9"/>
      <c r="R39" s="24"/>
    </row>
    <row r="40" spans="2:18" x14ac:dyDescent="0.25">
      <c r="B40" s="26" t="s">
        <v>47</v>
      </c>
      <c r="C40" s="40"/>
      <c r="D40" s="41">
        <v>0</v>
      </c>
      <c r="E40" s="20"/>
      <c r="F40" s="20"/>
      <c r="G40" s="21"/>
      <c r="H40" s="21"/>
      <c r="I40" s="22">
        <v>1403</v>
      </c>
      <c r="J40" s="23">
        <f t="shared" si="4"/>
        <v>0</v>
      </c>
      <c r="K40" s="9"/>
      <c r="L40" s="10"/>
      <c r="M40" s="9"/>
      <c r="R40" s="24"/>
    </row>
    <row r="41" spans="2:18" x14ac:dyDescent="0.25">
      <c r="B41" s="26" t="s">
        <v>48</v>
      </c>
      <c r="C41" s="40"/>
      <c r="D41" s="41">
        <v>150.9</v>
      </c>
      <c r="E41" s="20"/>
      <c r="F41" s="20"/>
      <c r="G41" s="21"/>
      <c r="H41" s="21"/>
      <c r="I41" s="22">
        <v>0</v>
      </c>
      <c r="J41" s="23">
        <f t="shared" si="4"/>
        <v>0</v>
      </c>
      <c r="K41" s="9"/>
      <c r="L41" s="10"/>
      <c r="M41" s="9"/>
      <c r="R41" s="24"/>
    </row>
    <row r="42" spans="2:18" x14ac:dyDescent="0.25">
      <c r="B42" s="26" t="s">
        <v>49</v>
      </c>
      <c r="C42" s="40"/>
      <c r="D42" s="41">
        <v>209</v>
      </c>
      <c r="E42" s="20"/>
      <c r="F42" s="20"/>
      <c r="G42" s="21"/>
      <c r="H42" s="21"/>
      <c r="I42" s="22">
        <v>0</v>
      </c>
      <c r="J42" s="23">
        <f t="shared" si="4"/>
        <v>0</v>
      </c>
      <c r="K42" s="9"/>
      <c r="L42" s="10"/>
      <c r="M42" s="9"/>
      <c r="R42" s="24"/>
    </row>
    <row r="43" spans="2:18" x14ac:dyDescent="0.25">
      <c r="B43" s="26" t="s">
        <v>50</v>
      </c>
      <c r="C43" s="40"/>
      <c r="D43" s="41">
        <v>4256.3999999999996</v>
      </c>
      <c r="E43" s="20"/>
      <c r="F43" s="20"/>
      <c r="G43" s="21"/>
      <c r="H43" s="21"/>
      <c r="I43" s="22">
        <v>2252.5</v>
      </c>
      <c r="J43" s="23">
        <f t="shared" si="4"/>
        <v>2914.6000000000004</v>
      </c>
      <c r="K43" s="9"/>
      <c r="L43" s="10">
        <v>1861.7</v>
      </c>
      <c r="M43" s="9">
        <v>1052.9000000000001</v>
      </c>
      <c r="R43" s="24"/>
    </row>
    <row r="44" spans="2:18" x14ac:dyDescent="0.25">
      <c r="B44" s="26" t="s">
        <v>51</v>
      </c>
      <c r="C44" s="40"/>
      <c r="D44" s="41">
        <v>0</v>
      </c>
      <c r="E44" s="20"/>
      <c r="F44" s="20"/>
      <c r="G44" s="21"/>
      <c r="H44" s="21"/>
      <c r="I44" s="22">
        <v>0</v>
      </c>
      <c r="J44" s="23">
        <f t="shared" si="4"/>
        <v>1411.2</v>
      </c>
      <c r="K44" s="9"/>
      <c r="L44" s="10">
        <v>1411.2</v>
      </c>
      <c r="M44" s="9"/>
      <c r="R44" s="24"/>
    </row>
    <row r="45" spans="2:18" x14ac:dyDescent="0.25">
      <c r="B45" s="26" t="s">
        <v>52</v>
      </c>
      <c r="C45" s="40"/>
      <c r="D45" s="41">
        <v>0</v>
      </c>
      <c r="E45" s="20"/>
      <c r="F45" s="20"/>
      <c r="G45" s="21"/>
      <c r="H45" s="21"/>
      <c r="I45" s="22">
        <v>0</v>
      </c>
      <c r="J45" s="23">
        <f t="shared" si="4"/>
        <v>294</v>
      </c>
      <c r="K45" s="9">
        <v>294</v>
      </c>
      <c r="L45" s="10"/>
      <c r="M45" s="9"/>
      <c r="R45" s="24"/>
    </row>
    <row r="46" spans="2:18" x14ac:dyDescent="0.25">
      <c r="B46" s="26" t="s">
        <v>53</v>
      </c>
      <c r="C46" s="40"/>
      <c r="D46" s="41">
        <v>94</v>
      </c>
      <c r="E46" s="20"/>
      <c r="F46" s="20"/>
      <c r="G46" s="21"/>
      <c r="H46" s="21"/>
      <c r="I46" s="22">
        <v>5338</v>
      </c>
      <c r="J46" s="23">
        <f t="shared" si="4"/>
        <v>0</v>
      </c>
      <c r="K46" s="9"/>
      <c r="L46" s="10"/>
      <c r="M46" s="9"/>
      <c r="R46" s="24"/>
    </row>
    <row r="47" spans="2:18" x14ac:dyDescent="0.25">
      <c r="B47" s="26" t="s">
        <v>54</v>
      </c>
      <c r="C47" s="40"/>
      <c r="D47" s="41">
        <v>0</v>
      </c>
      <c r="E47" s="20"/>
      <c r="F47" s="20"/>
      <c r="G47" s="21"/>
      <c r="H47" s="21"/>
      <c r="I47" s="22">
        <v>1416.6</v>
      </c>
      <c r="J47" s="23">
        <f t="shared" si="4"/>
        <v>0</v>
      </c>
      <c r="K47" s="9"/>
      <c r="L47" s="10"/>
      <c r="M47" s="9"/>
      <c r="R47" s="24"/>
    </row>
    <row r="48" spans="2:18" x14ac:dyDescent="0.25">
      <c r="B48" s="26" t="s">
        <v>55</v>
      </c>
      <c r="C48" s="40"/>
      <c r="D48" s="41">
        <v>5540.6</v>
      </c>
      <c r="E48" s="20"/>
      <c r="F48" s="20"/>
      <c r="G48" s="21"/>
      <c r="H48" s="21"/>
      <c r="I48" s="22">
        <v>7245.3</v>
      </c>
      <c r="J48" s="23">
        <f t="shared" si="4"/>
        <v>7931.1</v>
      </c>
      <c r="K48" s="9">
        <v>3469.1</v>
      </c>
      <c r="L48" s="10">
        <v>2081.5</v>
      </c>
      <c r="M48" s="9">
        <f>995.6+1384.9</f>
        <v>2380.5</v>
      </c>
      <c r="R48" s="24"/>
    </row>
    <row r="49" spans="2:21" x14ac:dyDescent="0.25">
      <c r="B49" s="26" t="s">
        <v>56</v>
      </c>
      <c r="C49" s="40"/>
      <c r="D49" s="41">
        <v>0</v>
      </c>
      <c r="E49" s="20"/>
      <c r="F49" s="20"/>
      <c r="G49" s="21"/>
      <c r="H49" s="21"/>
      <c r="I49" s="22">
        <v>739.6</v>
      </c>
      <c r="J49" s="23">
        <f t="shared" si="4"/>
        <v>947.5</v>
      </c>
      <c r="K49" s="9">
        <v>947.5</v>
      </c>
      <c r="L49" s="10"/>
      <c r="M49" s="9"/>
      <c r="R49" s="24"/>
    </row>
    <row r="50" spans="2:21" ht="21.75" customHeight="1" x14ac:dyDescent="0.25">
      <c r="B50" s="26" t="s">
        <v>57</v>
      </c>
      <c r="C50" s="40"/>
      <c r="D50" s="41">
        <v>0</v>
      </c>
      <c r="E50" s="20"/>
      <c r="F50" s="20"/>
      <c r="G50" s="21"/>
      <c r="H50" s="21"/>
      <c r="I50" s="22">
        <v>0</v>
      </c>
      <c r="J50" s="23">
        <f t="shared" si="4"/>
        <v>214</v>
      </c>
      <c r="K50" s="9"/>
      <c r="L50" s="10">
        <v>214</v>
      </c>
      <c r="M50" s="9"/>
      <c r="R50" s="24"/>
    </row>
    <row r="51" spans="2:21" ht="21.75" customHeight="1" x14ac:dyDescent="0.25">
      <c r="B51" s="26" t="s">
        <v>58</v>
      </c>
      <c r="C51" s="40"/>
      <c r="D51" s="41">
        <v>0</v>
      </c>
      <c r="E51" s="20"/>
      <c r="F51" s="20"/>
      <c r="G51" s="21"/>
      <c r="H51" s="21"/>
      <c r="I51" s="22">
        <v>48</v>
      </c>
      <c r="J51" s="23">
        <f t="shared" si="4"/>
        <v>0</v>
      </c>
      <c r="K51" s="9"/>
      <c r="L51" s="10"/>
      <c r="M51" s="9"/>
      <c r="R51" s="24"/>
    </row>
    <row r="52" spans="2:21" ht="18" customHeight="1" x14ac:dyDescent="0.25">
      <c r="B52" s="26" t="s">
        <v>59</v>
      </c>
      <c r="C52" s="40"/>
      <c r="D52" s="41">
        <v>0</v>
      </c>
      <c r="E52" s="20"/>
      <c r="F52" s="20"/>
      <c r="G52" s="21"/>
      <c r="H52" s="21"/>
      <c r="I52" s="22">
        <v>0</v>
      </c>
      <c r="J52" s="23">
        <f t="shared" si="4"/>
        <v>12728.8</v>
      </c>
      <c r="K52" s="9">
        <v>4888.8</v>
      </c>
      <c r="L52" s="10">
        <v>7840</v>
      </c>
      <c r="M52" s="9"/>
      <c r="R52" s="24"/>
    </row>
    <row r="53" spans="2:21" ht="19.5" customHeight="1" x14ac:dyDescent="0.25">
      <c r="B53" s="28" t="s">
        <v>60</v>
      </c>
      <c r="C53" s="40"/>
      <c r="D53" s="41">
        <v>0</v>
      </c>
      <c r="E53" s="20"/>
      <c r="F53" s="20"/>
      <c r="G53" s="21"/>
      <c r="H53" s="21"/>
      <c r="I53" s="22">
        <v>0</v>
      </c>
      <c r="J53" s="23">
        <f t="shared" si="4"/>
        <v>2105.6</v>
      </c>
      <c r="K53" s="9"/>
      <c r="L53" s="10"/>
      <c r="M53" s="9">
        <v>2105.6</v>
      </c>
      <c r="R53" s="24"/>
    </row>
    <row r="54" spans="2:21" hidden="1" x14ac:dyDescent="0.25">
      <c r="B54" s="26"/>
      <c r="C54" s="40"/>
      <c r="D54" s="41" t="e">
        <f>#REF!+#REF!+#REF!</f>
        <v>#REF!</v>
      </c>
      <c r="E54" s="20"/>
      <c r="F54" s="20"/>
      <c r="G54" s="21"/>
      <c r="H54" s="21"/>
      <c r="I54" s="22" t="e">
        <f>#REF!+#REF!+#REF!</f>
        <v>#REF!</v>
      </c>
      <c r="J54" s="23">
        <f t="shared" si="4"/>
        <v>0</v>
      </c>
      <c r="K54" s="9"/>
      <c r="L54" s="10"/>
      <c r="M54" s="9"/>
      <c r="R54" s="24"/>
    </row>
    <row r="55" spans="2:21" ht="21.75" customHeight="1" x14ac:dyDescent="0.25">
      <c r="B55" s="28" t="s">
        <v>61</v>
      </c>
      <c r="C55" s="40"/>
      <c r="D55" s="41">
        <v>0</v>
      </c>
      <c r="E55" s="20"/>
      <c r="F55" s="20"/>
      <c r="G55" s="21"/>
      <c r="H55" s="21"/>
      <c r="I55" s="22">
        <v>0</v>
      </c>
      <c r="J55" s="23">
        <f t="shared" si="4"/>
        <v>0</v>
      </c>
      <c r="K55" s="9"/>
      <c r="L55" s="10"/>
      <c r="M55" s="9"/>
      <c r="R55" s="24"/>
    </row>
    <row r="56" spans="2:21" x14ac:dyDescent="0.25">
      <c r="B56" s="28" t="s">
        <v>62</v>
      </c>
      <c r="C56" s="40"/>
      <c r="D56" s="41">
        <v>0</v>
      </c>
      <c r="E56" s="20"/>
      <c r="F56" s="20"/>
      <c r="G56" s="21"/>
      <c r="H56" s="21"/>
      <c r="I56" s="22">
        <v>7.8</v>
      </c>
      <c r="J56" s="23">
        <f t="shared" si="4"/>
        <v>0</v>
      </c>
      <c r="K56" s="9"/>
      <c r="L56" s="10"/>
      <c r="M56" s="9"/>
      <c r="R56" s="24"/>
    </row>
    <row r="57" spans="2:21" x14ac:dyDescent="0.25">
      <c r="B57" s="28" t="s">
        <v>63</v>
      </c>
      <c r="C57" s="20"/>
      <c r="D57" s="41">
        <v>290</v>
      </c>
      <c r="E57" s="20"/>
      <c r="F57" s="20"/>
      <c r="G57" s="21"/>
      <c r="H57" s="21"/>
      <c r="I57" s="22">
        <v>101.4</v>
      </c>
      <c r="J57" s="23">
        <f t="shared" si="4"/>
        <v>115.14000000000001</v>
      </c>
      <c r="K57" s="9">
        <v>52.1</v>
      </c>
      <c r="L57" s="10">
        <v>24.64</v>
      </c>
      <c r="M57" s="9">
        <v>38.4</v>
      </c>
      <c r="R57" s="24"/>
    </row>
    <row r="58" spans="2:21" x14ac:dyDescent="0.25">
      <c r="B58" s="28" t="s">
        <v>64</v>
      </c>
      <c r="C58" s="20"/>
      <c r="D58" s="41">
        <v>6624</v>
      </c>
      <c r="E58" s="20"/>
      <c r="F58" s="20"/>
      <c r="G58" s="21"/>
      <c r="H58" s="21"/>
      <c r="I58" s="22">
        <v>4912</v>
      </c>
      <c r="J58" s="23">
        <f t="shared" si="4"/>
        <v>0</v>
      </c>
      <c r="K58" s="9"/>
      <c r="L58" s="10"/>
      <c r="M58" s="9"/>
      <c r="R58" s="24"/>
    </row>
    <row r="59" spans="2:21" x14ac:dyDescent="0.25">
      <c r="B59" s="28" t="s">
        <v>65</v>
      </c>
      <c r="C59" s="20"/>
      <c r="D59" s="41">
        <v>0</v>
      </c>
      <c r="E59" s="20"/>
      <c r="F59" s="20"/>
      <c r="G59" s="21"/>
      <c r="H59" s="21"/>
      <c r="I59" s="22">
        <v>0</v>
      </c>
      <c r="J59" s="23">
        <f t="shared" si="4"/>
        <v>343.7</v>
      </c>
      <c r="K59" s="9">
        <f>55.2+288.5</f>
        <v>343.7</v>
      </c>
      <c r="L59" s="10"/>
      <c r="M59" s="9"/>
      <c r="R59" s="24"/>
    </row>
    <row r="60" spans="2:21" x14ac:dyDescent="0.25">
      <c r="B60" s="28" t="s">
        <v>66</v>
      </c>
      <c r="C60" s="20"/>
      <c r="D60" s="41">
        <v>0</v>
      </c>
      <c r="E60" s="20"/>
      <c r="F60" s="20"/>
      <c r="G60" s="21"/>
      <c r="H60" s="21"/>
      <c r="I60" s="22">
        <v>0</v>
      </c>
      <c r="J60" s="23">
        <f t="shared" si="4"/>
        <v>120</v>
      </c>
      <c r="K60" s="9">
        <v>120</v>
      </c>
      <c r="L60" s="10"/>
      <c r="M60" s="9"/>
      <c r="R60" s="24"/>
    </row>
    <row r="61" spans="2:21" x14ac:dyDescent="0.25">
      <c r="B61" s="28" t="s">
        <v>67</v>
      </c>
      <c r="C61" s="20"/>
      <c r="D61" s="41">
        <v>12041.1</v>
      </c>
      <c r="E61" s="20"/>
      <c r="F61" s="20"/>
      <c r="G61" s="21"/>
      <c r="H61" s="21"/>
      <c r="I61" s="22">
        <v>20188.8</v>
      </c>
      <c r="J61" s="23">
        <f t="shared" si="4"/>
        <v>6792.7</v>
      </c>
      <c r="K61" s="9">
        <v>6504.2</v>
      </c>
      <c r="L61" s="49">
        <v>288.5</v>
      </c>
      <c r="M61" s="9"/>
      <c r="R61" s="24"/>
    </row>
    <row r="62" spans="2:21" s="54" customFormat="1" x14ac:dyDescent="0.25">
      <c r="B62" s="28" t="s">
        <v>68</v>
      </c>
      <c r="C62" s="20"/>
      <c r="D62" s="41">
        <v>5527.9</v>
      </c>
      <c r="E62" s="20"/>
      <c r="F62" s="20"/>
      <c r="G62" s="50"/>
      <c r="H62" s="50"/>
      <c r="I62" s="22">
        <v>9650.5</v>
      </c>
      <c r="J62" s="23">
        <f t="shared" si="4"/>
        <v>53612.899999999987</v>
      </c>
      <c r="K62" s="51">
        <f t="shared" ref="K62:M62" si="6">K63+K64+K65+K66+K67+K68+K69+K70+K71+K72+K73+K74+K75+K76+K77+K78+K79+K80+K81+K82+K83+K84+K85+K86+K87+K88+K89+K90+K91+K92+K93+K94+K95</f>
        <v>7582.2000000000007</v>
      </c>
      <c r="L62" s="52">
        <f t="shared" si="6"/>
        <v>40851.099999999991</v>
      </c>
      <c r="M62" s="53">
        <f t="shared" si="6"/>
        <v>5179.6000000000004</v>
      </c>
      <c r="R62" s="24"/>
      <c r="S62" s="55"/>
      <c r="T62" s="55"/>
      <c r="U62" s="55"/>
    </row>
    <row r="63" spans="2:21" x14ac:dyDescent="0.25">
      <c r="B63" s="26" t="s">
        <v>69</v>
      </c>
      <c r="C63" s="20"/>
      <c r="D63" s="41">
        <v>1129</v>
      </c>
      <c r="E63" s="20"/>
      <c r="F63" s="20"/>
      <c r="G63" s="21"/>
      <c r="H63" s="21"/>
      <c r="I63" s="22">
        <v>1848</v>
      </c>
      <c r="J63" s="23">
        <f t="shared" si="4"/>
        <v>2464</v>
      </c>
      <c r="K63" s="9">
        <v>1232</v>
      </c>
      <c r="L63" s="10"/>
      <c r="M63" s="9">
        <v>1232</v>
      </c>
      <c r="R63" s="24"/>
    </row>
    <row r="64" spans="2:21" x14ac:dyDescent="0.25">
      <c r="B64" s="26" t="s">
        <v>70</v>
      </c>
      <c r="C64" s="20"/>
      <c r="D64" s="41">
        <v>0</v>
      </c>
      <c r="E64" s="20"/>
      <c r="F64" s="20"/>
      <c r="G64" s="21"/>
      <c r="H64" s="21"/>
      <c r="I64" s="22">
        <v>0</v>
      </c>
      <c r="J64" s="23">
        <f t="shared" si="4"/>
        <v>0</v>
      </c>
      <c r="K64" s="9"/>
      <c r="L64" s="10"/>
      <c r="M64" s="9"/>
      <c r="R64" s="24"/>
    </row>
    <row r="65" spans="2:18" x14ac:dyDescent="0.25">
      <c r="B65" s="26" t="s">
        <v>71</v>
      </c>
      <c r="C65" s="20"/>
      <c r="D65" s="41">
        <v>2902.7</v>
      </c>
      <c r="E65" s="20"/>
      <c r="F65" s="20"/>
      <c r="G65" s="21"/>
      <c r="H65" s="21"/>
      <c r="I65" s="22">
        <v>6517.5</v>
      </c>
      <c r="J65" s="23">
        <f t="shared" si="4"/>
        <v>1745.1</v>
      </c>
      <c r="K65" s="9">
        <v>1745.1</v>
      </c>
      <c r="L65" s="10"/>
      <c r="M65" s="9"/>
      <c r="R65" s="24"/>
    </row>
    <row r="66" spans="2:18" x14ac:dyDescent="0.25">
      <c r="B66" s="26" t="s">
        <v>72</v>
      </c>
      <c r="C66" s="20"/>
      <c r="D66" s="41">
        <v>0</v>
      </c>
      <c r="E66" s="20"/>
      <c r="F66" s="20"/>
      <c r="G66" s="21"/>
      <c r="H66" s="21"/>
      <c r="I66" s="22">
        <v>0</v>
      </c>
      <c r="J66" s="23">
        <f t="shared" si="4"/>
        <v>19630</v>
      </c>
      <c r="K66" s="9"/>
      <c r="L66" s="10">
        <v>19630</v>
      </c>
      <c r="M66" s="9"/>
      <c r="R66" s="24"/>
    </row>
    <row r="67" spans="2:18" x14ac:dyDescent="0.25">
      <c r="B67" s="26" t="s">
        <v>73</v>
      </c>
      <c r="C67" s="20"/>
      <c r="D67" s="41">
        <v>0</v>
      </c>
      <c r="E67" s="20"/>
      <c r="F67" s="20"/>
      <c r="G67" s="21"/>
      <c r="H67" s="21"/>
      <c r="I67" s="22">
        <v>88.1</v>
      </c>
      <c r="J67" s="23">
        <f t="shared" si="4"/>
        <v>0</v>
      </c>
      <c r="K67" s="9"/>
      <c r="L67" s="10"/>
      <c r="M67" s="9"/>
      <c r="R67" s="24"/>
    </row>
    <row r="68" spans="2:18" x14ac:dyDescent="0.25">
      <c r="B68" s="26" t="s">
        <v>74</v>
      </c>
      <c r="C68" s="20"/>
      <c r="D68" s="41">
        <v>38.700000000000003</v>
      </c>
      <c r="E68" s="20"/>
      <c r="F68" s="20"/>
      <c r="G68" s="21"/>
      <c r="H68" s="21"/>
      <c r="I68" s="22">
        <v>10.8</v>
      </c>
      <c r="J68" s="23">
        <f t="shared" si="4"/>
        <v>44.6</v>
      </c>
      <c r="K68" s="9">
        <v>5.5</v>
      </c>
      <c r="L68" s="10">
        <v>5.0999999999999996</v>
      </c>
      <c r="M68" s="9">
        <v>34</v>
      </c>
      <c r="R68" s="24"/>
    </row>
    <row r="69" spans="2:18" x14ac:dyDescent="0.25">
      <c r="B69" s="26" t="s">
        <v>75</v>
      </c>
      <c r="C69" s="20"/>
      <c r="D69" s="41">
        <v>137.6</v>
      </c>
      <c r="E69" s="20"/>
      <c r="F69" s="20"/>
      <c r="G69" s="21"/>
      <c r="H69" s="21"/>
      <c r="I69" s="22">
        <v>528</v>
      </c>
      <c r="J69" s="23">
        <f t="shared" si="4"/>
        <v>447.7</v>
      </c>
      <c r="K69" s="9"/>
      <c r="L69" s="10"/>
      <c r="M69" s="9">
        <v>447.7</v>
      </c>
      <c r="R69" s="24"/>
    </row>
    <row r="70" spans="2:18" x14ac:dyDescent="0.25">
      <c r="B70" s="26" t="s">
        <v>76</v>
      </c>
      <c r="C70" s="20"/>
      <c r="D70" s="41">
        <v>0</v>
      </c>
      <c r="E70" s="20"/>
      <c r="F70" s="20"/>
      <c r="G70" s="21"/>
      <c r="H70" s="21"/>
      <c r="I70" s="22">
        <v>78.400000000000006</v>
      </c>
      <c r="J70" s="23">
        <f t="shared" si="4"/>
        <v>0</v>
      </c>
      <c r="K70" s="9"/>
      <c r="L70" s="10"/>
      <c r="M70" s="9"/>
      <c r="R70" s="24"/>
    </row>
    <row r="71" spans="2:18" x14ac:dyDescent="0.25">
      <c r="B71" s="26" t="s">
        <v>77</v>
      </c>
      <c r="C71" s="20"/>
      <c r="D71" s="41">
        <v>0</v>
      </c>
      <c r="E71" s="20"/>
      <c r="F71" s="20"/>
      <c r="G71" s="21"/>
      <c r="H71" s="21"/>
      <c r="I71" s="22">
        <v>0</v>
      </c>
      <c r="J71" s="23">
        <f t="shared" si="4"/>
        <v>118</v>
      </c>
      <c r="K71" s="9"/>
      <c r="L71" s="10">
        <v>118</v>
      </c>
      <c r="M71" s="9"/>
      <c r="R71" s="24"/>
    </row>
    <row r="72" spans="2:18" x14ac:dyDescent="0.25">
      <c r="B72" s="26" t="s">
        <v>78</v>
      </c>
      <c r="C72" s="20"/>
      <c r="D72" s="41">
        <v>0</v>
      </c>
      <c r="E72" s="20"/>
      <c r="F72" s="20"/>
      <c r="G72" s="21"/>
      <c r="H72" s="21"/>
      <c r="I72" s="22">
        <v>0</v>
      </c>
      <c r="J72" s="23">
        <f t="shared" si="4"/>
        <v>0</v>
      </c>
      <c r="K72" s="9"/>
      <c r="L72" s="10"/>
      <c r="M72" s="9"/>
      <c r="R72" s="24"/>
    </row>
    <row r="73" spans="2:18" x14ac:dyDescent="0.25">
      <c r="B73" s="26" t="s">
        <v>79</v>
      </c>
      <c r="C73" s="40"/>
      <c r="D73" s="41">
        <v>0</v>
      </c>
      <c r="E73" s="20"/>
      <c r="F73" s="20"/>
      <c r="G73" s="21"/>
      <c r="H73" s="21"/>
      <c r="I73" s="22">
        <v>0</v>
      </c>
      <c r="J73" s="23">
        <f t="shared" si="4"/>
        <v>0</v>
      </c>
      <c r="K73" s="9"/>
      <c r="L73" s="10"/>
      <c r="M73" s="9"/>
      <c r="R73" s="24"/>
    </row>
    <row r="74" spans="2:18" ht="18.75" customHeight="1" x14ac:dyDescent="0.25">
      <c r="B74" s="26" t="s">
        <v>80</v>
      </c>
      <c r="C74" s="40"/>
      <c r="D74" s="41">
        <v>32.4</v>
      </c>
      <c r="E74" s="20"/>
      <c r="F74" s="20"/>
      <c r="G74" s="21"/>
      <c r="H74" s="21"/>
      <c r="I74" s="22">
        <v>36</v>
      </c>
      <c r="J74" s="23">
        <f t="shared" si="4"/>
        <v>88</v>
      </c>
      <c r="K74" s="9">
        <v>20</v>
      </c>
      <c r="L74" s="10">
        <v>41.6</v>
      </c>
      <c r="M74" s="9">
        <v>26.4</v>
      </c>
      <c r="R74" s="24"/>
    </row>
    <row r="75" spans="2:18" ht="20.25" customHeight="1" x14ac:dyDescent="0.25">
      <c r="B75" s="26" t="s">
        <v>81</v>
      </c>
      <c r="C75" s="40"/>
      <c r="D75" s="41">
        <v>0</v>
      </c>
      <c r="E75" s="20"/>
      <c r="F75" s="20"/>
      <c r="G75" s="21"/>
      <c r="H75" s="21"/>
      <c r="I75" s="22">
        <v>0</v>
      </c>
      <c r="J75" s="23">
        <f t="shared" si="4"/>
        <v>0</v>
      </c>
      <c r="K75" s="9"/>
      <c r="L75" s="10"/>
      <c r="M75" s="9"/>
      <c r="R75" s="24"/>
    </row>
    <row r="76" spans="2:18" ht="19.5" customHeight="1" x14ac:dyDescent="0.25">
      <c r="B76" s="26" t="s">
        <v>82</v>
      </c>
      <c r="C76" s="40"/>
      <c r="D76" s="41">
        <v>0</v>
      </c>
      <c r="E76" s="20"/>
      <c r="F76" s="20"/>
      <c r="G76" s="21"/>
      <c r="H76" s="21"/>
      <c r="I76" s="22">
        <v>0</v>
      </c>
      <c r="J76" s="23">
        <f t="shared" si="4"/>
        <v>0</v>
      </c>
      <c r="K76" s="9"/>
      <c r="L76" s="10"/>
      <c r="M76" s="9"/>
      <c r="R76" s="24"/>
    </row>
    <row r="77" spans="2:18" x14ac:dyDescent="0.25">
      <c r="B77" s="26" t="s">
        <v>83</v>
      </c>
      <c r="C77" s="40"/>
      <c r="D77" s="41">
        <v>0</v>
      </c>
      <c r="E77" s="20"/>
      <c r="F77" s="20"/>
      <c r="G77" s="21"/>
      <c r="H77" s="21"/>
      <c r="I77" s="22">
        <v>0</v>
      </c>
      <c r="J77" s="23">
        <f t="shared" si="4"/>
        <v>0</v>
      </c>
      <c r="K77" s="9"/>
      <c r="L77" s="10"/>
      <c r="M77" s="9"/>
      <c r="R77" s="24"/>
    </row>
    <row r="78" spans="2:18" x14ac:dyDescent="0.25">
      <c r="B78" s="26" t="s">
        <v>84</v>
      </c>
      <c r="C78" s="40"/>
      <c r="D78" s="41">
        <v>250</v>
      </c>
      <c r="E78" s="20"/>
      <c r="F78" s="20"/>
      <c r="G78" s="21"/>
      <c r="H78" s="21"/>
      <c r="I78" s="22">
        <v>0</v>
      </c>
      <c r="J78" s="23">
        <f t="shared" ref="J78:J114" si="7">K78+L78+M78</f>
        <v>0</v>
      </c>
      <c r="K78" s="9"/>
      <c r="L78" s="10"/>
      <c r="M78" s="9"/>
      <c r="R78" s="24"/>
    </row>
    <row r="79" spans="2:18" x14ac:dyDescent="0.25">
      <c r="B79" s="26" t="s">
        <v>85</v>
      </c>
      <c r="C79" s="20"/>
      <c r="D79" s="41">
        <v>243.5</v>
      </c>
      <c r="E79" s="20"/>
      <c r="F79" s="20"/>
      <c r="G79" s="56"/>
      <c r="H79" s="56"/>
      <c r="I79" s="22">
        <v>0</v>
      </c>
      <c r="J79" s="23">
        <f t="shared" si="7"/>
        <v>158.5</v>
      </c>
      <c r="K79" s="9">
        <v>158.5</v>
      </c>
      <c r="L79" s="10"/>
      <c r="M79" s="9"/>
      <c r="R79" s="24"/>
    </row>
    <row r="80" spans="2:18" x14ac:dyDescent="0.25">
      <c r="B80" s="26" t="s">
        <v>86</v>
      </c>
      <c r="C80" s="20"/>
      <c r="D80" s="41">
        <v>46.7</v>
      </c>
      <c r="E80" s="20"/>
      <c r="F80" s="20"/>
      <c r="G80" s="56"/>
      <c r="H80" s="56"/>
      <c r="I80" s="22">
        <v>39.9</v>
      </c>
      <c r="J80" s="23">
        <f t="shared" si="7"/>
        <v>39.900000000000006</v>
      </c>
      <c r="K80" s="9">
        <v>13.3</v>
      </c>
      <c r="L80" s="10">
        <v>13.3</v>
      </c>
      <c r="M80" s="9">
        <v>13.3</v>
      </c>
      <c r="R80" s="24"/>
    </row>
    <row r="81" spans="2:21" x14ac:dyDescent="0.25">
      <c r="B81" s="26" t="s">
        <v>87</v>
      </c>
      <c r="C81" s="20"/>
      <c r="D81" s="41">
        <v>0</v>
      </c>
      <c r="E81" s="20"/>
      <c r="F81" s="20"/>
      <c r="G81" s="21"/>
      <c r="H81" s="21"/>
      <c r="I81" s="22">
        <v>0</v>
      </c>
      <c r="J81" s="23">
        <f t="shared" si="7"/>
        <v>100.8</v>
      </c>
      <c r="K81" s="9"/>
      <c r="L81" s="10">
        <v>100.8</v>
      </c>
      <c r="M81" s="9"/>
      <c r="R81" s="24"/>
    </row>
    <row r="82" spans="2:21" x14ac:dyDescent="0.25">
      <c r="B82" s="57" t="s">
        <v>88</v>
      </c>
      <c r="C82" s="20"/>
      <c r="D82" s="41">
        <v>10</v>
      </c>
      <c r="E82" s="20"/>
      <c r="F82" s="20"/>
      <c r="G82" s="21"/>
      <c r="H82" s="21"/>
      <c r="I82" s="22">
        <v>49.8</v>
      </c>
      <c r="J82" s="23">
        <f t="shared" si="7"/>
        <v>90</v>
      </c>
      <c r="K82" s="15">
        <v>90</v>
      </c>
      <c r="L82" s="10"/>
      <c r="M82" s="9"/>
      <c r="R82" s="24"/>
    </row>
    <row r="83" spans="2:21" ht="30" x14ac:dyDescent="0.25">
      <c r="B83" s="57" t="s">
        <v>89</v>
      </c>
      <c r="C83" s="40"/>
      <c r="D83" s="41">
        <v>13.8</v>
      </c>
      <c r="E83" s="20"/>
      <c r="F83" s="20"/>
      <c r="G83" s="21"/>
      <c r="H83" s="21"/>
      <c r="I83" s="22">
        <v>0</v>
      </c>
      <c r="J83" s="23">
        <f t="shared" si="7"/>
        <v>0</v>
      </c>
      <c r="K83" s="9"/>
      <c r="L83" s="10"/>
      <c r="M83" s="9"/>
      <c r="R83" s="24"/>
    </row>
    <row r="84" spans="2:21" x14ac:dyDescent="0.25">
      <c r="B84" s="57" t="s">
        <v>90</v>
      </c>
      <c r="C84" s="40"/>
      <c r="D84" s="41">
        <v>0</v>
      </c>
      <c r="E84" s="20"/>
      <c r="F84" s="20"/>
      <c r="G84" s="21"/>
      <c r="H84" s="21"/>
      <c r="I84" s="22">
        <v>350</v>
      </c>
      <c r="J84" s="23">
        <f t="shared" si="7"/>
        <v>1584.2</v>
      </c>
      <c r="K84" s="9">
        <v>84.2</v>
      </c>
      <c r="L84" s="10">
        <v>250</v>
      </c>
      <c r="M84" s="9">
        <v>1250</v>
      </c>
      <c r="R84" s="24"/>
    </row>
    <row r="85" spans="2:21" x14ac:dyDescent="0.25">
      <c r="B85" s="57" t="s">
        <v>91</v>
      </c>
      <c r="C85" s="40"/>
      <c r="D85" s="41">
        <v>0</v>
      </c>
      <c r="E85" s="20"/>
      <c r="F85" s="20"/>
      <c r="G85" s="21"/>
      <c r="H85" s="21"/>
      <c r="I85" s="22">
        <v>0</v>
      </c>
      <c r="J85" s="23">
        <f t="shared" si="7"/>
        <v>0</v>
      </c>
      <c r="K85" s="9"/>
      <c r="L85" s="10"/>
      <c r="M85" s="9"/>
      <c r="R85" s="24"/>
    </row>
    <row r="86" spans="2:21" x14ac:dyDescent="0.25">
      <c r="B86" s="57" t="s">
        <v>92</v>
      </c>
      <c r="C86" s="40"/>
      <c r="D86" s="41">
        <v>199</v>
      </c>
      <c r="E86" s="20"/>
      <c r="F86" s="20"/>
      <c r="G86" s="21"/>
      <c r="H86" s="21"/>
      <c r="I86" s="22">
        <v>0</v>
      </c>
      <c r="J86" s="23">
        <f t="shared" si="7"/>
        <v>0</v>
      </c>
      <c r="K86" s="9"/>
      <c r="L86" s="10"/>
      <c r="M86" s="9"/>
      <c r="R86" s="24"/>
    </row>
    <row r="87" spans="2:21" x14ac:dyDescent="0.25">
      <c r="B87" s="57" t="s">
        <v>93</v>
      </c>
      <c r="C87" s="40"/>
      <c r="D87" s="41">
        <v>0</v>
      </c>
      <c r="E87" s="20"/>
      <c r="F87" s="20"/>
      <c r="G87" s="21"/>
      <c r="H87" s="21"/>
      <c r="I87" s="22">
        <v>0</v>
      </c>
      <c r="J87" s="23">
        <f t="shared" si="7"/>
        <v>27102.100000000002</v>
      </c>
      <c r="K87" s="9">
        <v>4233.6000000000004</v>
      </c>
      <c r="L87" s="10">
        <v>20692.3</v>
      </c>
      <c r="M87" s="9">
        <v>2176.1999999999998</v>
      </c>
      <c r="R87" s="24"/>
    </row>
    <row r="88" spans="2:21" x14ac:dyDescent="0.25">
      <c r="B88" s="57" t="s">
        <v>94</v>
      </c>
      <c r="C88" s="40"/>
      <c r="D88" s="41">
        <v>0</v>
      </c>
      <c r="E88" s="20"/>
      <c r="F88" s="20"/>
      <c r="G88" s="21"/>
      <c r="H88" s="21"/>
      <c r="I88" s="22">
        <v>0</v>
      </c>
      <c r="J88" s="23">
        <f t="shared" si="7"/>
        <v>0</v>
      </c>
      <c r="K88" s="9"/>
      <c r="L88" s="10"/>
      <c r="M88" s="9"/>
      <c r="R88" s="24"/>
    </row>
    <row r="89" spans="2:21" x14ac:dyDescent="0.25">
      <c r="B89" s="57" t="s">
        <v>95</v>
      </c>
      <c r="C89" s="40"/>
      <c r="D89" s="41">
        <v>0</v>
      </c>
      <c r="E89" s="20"/>
      <c r="F89" s="20"/>
      <c r="G89" s="21"/>
      <c r="H89" s="21"/>
      <c r="I89" s="22">
        <v>0</v>
      </c>
      <c r="J89" s="23">
        <f t="shared" si="7"/>
        <v>0</v>
      </c>
      <c r="K89" s="9"/>
      <c r="L89" s="10"/>
      <c r="M89" s="9"/>
      <c r="R89" s="24"/>
    </row>
    <row r="90" spans="2:21" x14ac:dyDescent="0.25">
      <c r="B90" s="57" t="s">
        <v>96</v>
      </c>
      <c r="C90" s="40"/>
      <c r="D90" s="41">
        <v>440.5</v>
      </c>
      <c r="E90" s="20"/>
      <c r="F90" s="20"/>
      <c r="G90" s="21"/>
      <c r="H90" s="21"/>
      <c r="I90" s="22">
        <v>0</v>
      </c>
      <c r="J90" s="23">
        <f t="shared" si="7"/>
        <v>0</v>
      </c>
      <c r="K90" s="9"/>
      <c r="L90" s="10"/>
      <c r="M90" s="9"/>
      <c r="R90" s="24"/>
    </row>
    <row r="91" spans="2:21" x14ac:dyDescent="0.25">
      <c r="B91" s="57" t="s">
        <v>97</v>
      </c>
      <c r="C91" s="40"/>
      <c r="D91" s="41">
        <v>0</v>
      </c>
      <c r="E91" s="20"/>
      <c r="F91" s="20"/>
      <c r="G91" s="21"/>
      <c r="H91" s="21"/>
      <c r="I91" s="22">
        <v>104</v>
      </c>
      <c r="J91" s="23">
        <f t="shared" si="7"/>
        <v>0</v>
      </c>
      <c r="K91" s="9"/>
      <c r="L91" s="10"/>
      <c r="M91" s="9"/>
      <c r="R91" s="24"/>
    </row>
    <row r="92" spans="2:21" x14ac:dyDescent="0.25">
      <c r="B92" s="57" t="s">
        <v>98</v>
      </c>
      <c r="C92" s="40"/>
      <c r="D92" s="41">
        <v>84</v>
      </c>
      <c r="E92" s="20"/>
      <c r="F92" s="20"/>
      <c r="G92" s="21"/>
      <c r="H92" s="21"/>
      <c r="I92" s="22">
        <v>0</v>
      </c>
      <c r="J92" s="23">
        <f t="shared" si="7"/>
        <v>0</v>
      </c>
      <c r="K92" s="9"/>
      <c r="L92" s="10"/>
      <c r="M92" s="9"/>
      <c r="R92" s="24"/>
    </row>
    <row r="93" spans="2:21" x14ac:dyDescent="0.25">
      <c r="B93" s="57" t="s">
        <v>99</v>
      </c>
      <c r="C93" s="40"/>
      <c r="D93" s="41">
        <v>0</v>
      </c>
      <c r="E93" s="20"/>
      <c r="F93" s="20"/>
      <c r="G93" s="21"/>
      <c r="H93" s="21"/>
      <c r="I93" s="22">
        <v>0</v>
      </c>
      <c r="J93" s="23">
        <f t="shared" si="7"/>
        <v>0</v>
      </c>
      <c r="K93" s="9"/>
      <c r="L93" s="10"/>
      <c r="M93" s="9"/>
      <c r="R93" s="24"/>
    </row>
    <row r="94" spans="2:21" x14ac:dyDescent="0.25">
      <c r="B94" s="57" t="s">
        <v>100</v>
      </c>
      <c r="C94" s="40"/>
      <c r="D94" s="41">
        <v>0</v>
      </c>
      <c r="E94" s="20"/>
      <c r="F94" s="20"/>
      <c r="G94" s="21"/>
      <c r="H94" s="21"/>
      <c r="I94" s="22">
        <v>0</v>
      </c>
      <c r="J94" s="23">
        <f t="shared" si="7"/>
        <v>0</v>
      </c>
      <c r="K94" s="9"/>
      <c r="L94" s="10"/>
      <c r="M94" s="9"/>
      <c r="R94" s="24"/>
    </row>
    <row r="95" spans="2:21" x14ac:dyDescent="0.25">
      <c r="B95" s="57" t="s">
        <v>101</v>
      </c>
      <c r="C95" s="40"/>
      <c r="D95" s="41">
        <v>0</v>
      </c>
      <c r="E95" s="20"/>
      <c r="F95" s="20"/>
      <c r="G95" s="21"/>
      <c r="H95" s="21"/>
      <c r="I95" s="22">
        <v>0</v>
      </c>
      <c r="J95" s="23">
        <f t="shared" si="7"/>
        <v>0</v>
      </c>
      <c r="K95" s="9"/>
      <c r="L95" s="10"/>
      <c r="M95" s="9"/>
      <c r="R95" s="24"/>
    </row>
    <row r="96" spans="2:21" s="62" customFormat="1" x14ac:dyDescent="0.25">
      <c r="B96" s="58" t="s">
        <v>102</v>
      </c>
      <c r="C96" s="59"/>
      <c r="D96" s="41">
        <v>82342.600000000006</v>
      </c>
      <c r="E96" s="59"/>
      <c r="F96" s="59"/>
      <c r="G96" s="56"/>
      <c r="H96" s="56"/>
      <c r="I96" s="22">
        <v>79232</v>
      </c>
      <c r="J96" s="23">
        <f t="shared" si="7"/>
        <v>61178.899999999994</v>
      </c>
      <c r="K96" s="60">
        <v>17629.599999999999</v>
      </c>
      <c r="L96" s="61">
        <v>17524.8</v>
      </c>
      <c r="M96" s="60">
        <v>26024.5</v>
      </c>
      <c r="R96" s="24"/>
      <c r="S96" s="63"/>
      <c r="T96" s="63"/>
      <c r="U96" s="63"/>
    </row>
    <row r="97" spans="2:21" ht="31.5" customHeight="1" x14ac:dyDescent="0.25">
      <c r="B97" s="28" t="s">
        <v>103</v>
      </c>
      <c r="C97" s="20"/>
      <c r="D97" s="41">
        <v>23022.1</v>
      </c>
      <c r="E97" s="20"/>
      <c r="F97" s="20"/>
      <c r="G97" s="64"/>
      <c r="H97" s="64"/>
      <c r="I97" s="22">
        <v>24020.7</v>
      </c>
      <c r="J97" s="23">
        <f t="shared" si="7"/>
        <v>15835.799999999997</v>
      </c>
      <c r="K97" s="9">
        <f t="shared" ref="K97:M97" si="8">K98+K99+K100+K101+K102+K103+K108+K109+K110+K111+K112</f>
        <v>9579.8999999999978</v>
      </c>
      <c r="L97" s="65">
        <f t="shared" si="8"/>
        <v>3103.1999999999994</v>
      </c>
      <c r="M97" s="39">
        <f t="shared" si="8"/>
        <v>3152.7000000000003</v>
      </c>
      <c r="R97" s="24"/>
    </row>
    <row r="98" spans="2:21" ht="21" customHeight="1" x14ac:dyDescent="0.25">
      <c r="B98" s="28" t="s">
        <v>104</v>
      </c>
      <c r="C98" s="20"/>
      <c r="D98" s="41"/>
      <c r="E98" s="20"/>
      <c r="F98" s="20"/>
      <c r="G98" s="64"/>
      <c r="H98" s="64"/>
      <c r="I98" s="22">
        <v>0</v>
      </c>
      <c r="J98" s="23">
        <f t="shared" si="7"/>
        <v>0</v>
      </c>
      <c r="K98" s="9"/>
      <c r="L98" s="10"/>
      <c r="M98" s="9"/>
      <c r="R98" s="24"/>
    </row>
    <row r="99" spans="2:21" x14ac:dyDescent="0.25">
      <c r="B99" s="26" t="s">
        <v>105</v>
      </c>
      <c r="C99" s="40"/>
      <c r="D99" s="41">
        <v>28.1</v>
      </c>
      <c r="E99" s="20"/>
      <c r="F99" s="20"/>
      <c r="G99" s="21"/>
      <c r="H99" s="21"/>
      <c r="I99" s="22">
        <v>15</v>
      </c>
      <c r="J99" s="23">
        <f t="shared" si="7"/>
        <v>0</v>
      </c>
      <c r="K99" s="9"/>
      <c r="L99" s="10"/>
      <c r="M99" s="9"/>
      <c r="R99" s="24"/>
    </row>
    <row r="100" spans="2:21" ht="21" customHeight="1" x14ac:dyDescent="0.25">
      <c r="B100" s="28" t="s">
        <v>106</v>
      </c>
      <c r="C100" s="40"/>
      <c r="D100" s="41">
        <v>325.39999999999998</v>
      </c>
      <c r="E100" s="20"/>
      <c r="F100" s="20"/>
      <c r="G100" s="21"/>
      <c r="H100" s="21"/>
      <c r="I100" s="22">
        <v>10.1</v>
      </c>
      <c r="J100" s="23">
        <f t="shared" si="7"/>
        <v>90.9</v>
      </c>
      <c r="K100" s="9">
        <v>90.9</v>
      </c>
      <c r="L100" s="10"/>
      <c r="M100" s="9"/>
      <c r="R100" s="24"/>
    </row>
    <row r="101" spans="2:21" ht="20.25" customHeight="1" x14ac:dyDescent="0.25">
      <c r="B101" s="28" t="s">
        <v>107</v>
      </c>
      <c r="C101" s="40"/>
      <c r="D101" s="41">
        <v>280</v>
      </c>
      <c r="E101" s="20"/>
      <c r="F101" s="20"/>
      <c r="G101" s="21"/>
      <c r="H101" s="21"/>
      <c r="I101" s="22">
        <v>280</v>
      </c>
      <c r="J101" s="23">
        <f t="shared" si="7"/>
        <v>200</v>
      </c>
      <c r="K101" s="9"/>
      <c r="L101" s="10">
        <v>200</v>
      </c>
      <c r="M101" s="9"/>
      <c r="R101" s="24"/>
    </row>
    <row r="102" spans="2:21" ht="19.5" customHeight="1" x14ac:dyDescent="0.25">
      <c r="B102" s="28" t="s">
        <v>108</v>
      </c>
      <c r="C102" s="40"/>
      <c r="D102" s="41">
        <v>0</v>
      </c>
      <c r="E102" s="20"/>
      <c r="F102" s="20"/>
      <c r="G102" s="21"/>
      <c r="H102" s="21"/>
      <c r="I102" s="22">
        <v>0</v>
      </c>
      <c r="J102" s="23">
        <f t="shared" si="7"/>
        <v>0</v>
      </c>
      <c r="K102" s="9"/>
      <c r="L102" s="10"/>
      <c r="M102" s="9"/>
      <c r="R102" s="24"/>
    </row>
    <row r="103" spans="2:21" ht="20.25" customHeight="1" x14ac:dyDescent="0.35">
      <c r="B103" s="66" t="s">
        <v>109</v>
      </c>
      <c r="C103" s="20"/>
      <c r="D103" s="41">
        <v>777.5</v>
      </c>
      <c r="E103" s="40"/>
      <c r="F103" s="40"/>
      <c r="G103" s="40"/>
      <c r="H103" s="40"/>
      <c r="I103" s="22">
        <v>390.4</v>
      </c>
      <c r="J103" s="23">
        <f t="shared" si="7"/>
        <v>269.8</v>
      </c>
      <c r="K103" s="67">
        <f t="shared" ref="K103:M103" si="9">K104+K105+K106+K107</f>
        <v>164.6</v>
      </c>
      <c r="L103" s="68">
        <f t="shared" si="9"/>
        <v>33</v>
      </c>
      <c r="M103" s="69">
        <f t="shared" si="9"/>
        <v>72.2</v>
      </c>
      <c r="R103" s="24"/>
      <c r="S103" s="70"/>
      <c r="T103" s="70"/>
      <c r="U103" s="71"/>
    </row>
    <row r="104" spans="2:21" x14ac:dyDescent="0.25">
      <c r="B104" s="26" t="s">
        <v>110</v>
      </c>
      <c r="C104" s="40"/>
      <c r="D104" s="41">
        <v>0</v>
      </c>
      <c r="E104" s="20"/>
      <c r="F104" s="20"/>
      <c r="G104" s="21"/>
      <c r="H104" s="21"/>
      <c r="I104" s="22">
        <v>274.39999999999998</v>
      </c>
      <c r="J104" s="23">
        <f t="shared" si="7"/>
        <v>127.4</v>
      </c>
      <c r="K104" s="9">
        <v>127.4</v>
      </c>
      <c r="L104" s="10"/>
      <c r="M104" s="9"/>
      <c r="R104" s="24"/>
    </row>
    <row r="105" spans="2:21" x14ac:dyDescent="0.25">
      <c r="B105" s="26" t="s">
        <v>111</v>
      </c>
      <c r="C105" s="40"/>
      <c r="D105" s="41">
        <v>27.5</v>
      </c>
      <c r="E105" s="20"/>
      <c r="F105" s="20"/>
      <c r="G105" s="21"/>
      <c r="H105" s="21"/>
      <c r="I105" s="22">
        <v>84.2</v>
      </c>
      <c r="J105" s="23">
        <f t="shared" si="7"/>
        <v>98.100000000000009</v>
      </c>
      <c r="K105" s="9">
        <v>30.1</v>
      </c>
      <c r="L105" s="10">
        <v>22.8</v>
      </c>
      <c r="M105" s="9">
        <v>45.2</v>
      </c>
      <c r="R105" s="24"/>
    </row>
    <row r="106" spans="2:21" ht="17.25" customHeight="1" x14ac:dyDescent="0.25">
      <c r="B106" s="26" t="s">
        <v>112</v>
      </c>
      <c r="C106" s="40"/>
      <c r="D106" s="41">
        <v>0</v>
      </c>
      <c r="E106" s="20"/>
      <c r="F106" s="20"/>
      <c r="G106" s="21"/>
      <c r="H106" s="21"/>
      <c r="I106" s="22">
        <v>31.8</v>
      </c>
      <c r="J106" s="23">
        <f t="shared" si="7"/>
        <v>44.3</v>
      </c>
      <c r="K106" s="9">
        <v>7.1</v>
      </c>
      <c r="L106" s="10">
        <v>10.199999999999999</v>
      </c>
      <c r="M106" s="9">
        <v>27</v>
      </c>
      <c r="R106" s="24"/>
    </row>
    <row r="107" spans="2:21" ht="17.25" customHeight="1" x14ac:dyDescent="0.25">
      <c r="B107" s="26" t="s">
        <v>113</v>
      </c>
      <c r="C107" s="40"/>
      <c r="D107" s="41">
        <v>750</v>
      </c>
      <c r="E107" s="20"/>
      <c r="F107" s="20"/>
      <c r="G107" s="21"/>
      <c r="H107" s="21"/>
      <c r="I107" s="22">
        <v>0</v>
      </c>
      <c r="J107" s="23">
        <f t="shared" si="7"/>
        <v>0</v>
      </c>
      <c r="K107" s="9"/>
      <c r="L107" s="10"/>
      <c r="M107" s="9"/>
      <c r="R107" s="24"/>
    </row>
    <row r="108" spans="2:21" s="75" customFormat="1" x14ac:dyDescent="0.25">
      <c r="B108" s="28" t="s">
        <v>21</v>
      </c>
      <c r="C108" s="20"/>
      <c r="D108" s="41">
        <v>19086.599999999999</v>
      </c>
      <c r="E108" s="40"/>
      <c r="F108" s="40"/>
      <c r="G108" s="21"/>
      <c r="H108" s="21"/>
      <c r="I108" s="22">
        <v>20637</v>
      </c>
      <c r="J108" s="23">
        <f t="shared" si="7"/>
        <v>13691.899999999998</v>
      </c>
      <c r="K108" s="72">
        <v>8272.4</v>
      </c>
      <c r="L108" s="73">
        <v>2696.2</v>
      </c>
      <c r="M108" s="72">
        <v>2723.3</v>
      </c>
      <c r="N108" s="74"/>
      <c r="R108" s="24"/>
      <c r="S108" s="76"/>
      <c r="T108" s="76"/>
      <c r="U108" s="76"/>
    </row>
    <row r="109" spans="2:21" s="75" customFormat="1" x14ac:dyDescent="0.25">
      <c r="B109" s="28" t="s">
        <v>114</v>
      </c>
      <c r="C109" s="20"/>
      <c r="D109" s="41">
        <v>1090.8</v>
      </c>
      <c r="E109" s="40"/>
      <c r="F109" s="40"/>
      <c r="G109" s="21"/>
      <c r="H109" s="21"/>
      <c r="I109" s="22">
        <v>1206.5999999999999</v>
      </c>
      <c r="J109" s="23">
        <f t="shared" si="7"/>
        <v>773.1</v>
      </c>
      <c r="K109" s="7">
        <v>526.9</v>
      </c>
      <c r="L109" s="73">
        <v>84.1</v>
      </c>
      <c r="M109" s="72">
        <v>162.1</v>
      </c>
      <c r="R109" s="24"/>
      <c r="S109" s="76"/>
      <c r="T109" s="76"/>
      <c r="U109" s="76"/>
    </row>
    <row r="110" spans="2:21" s="75" customFormat="1" x14ac:dyDescent="0.25">
      <c r="B110" s="28" t="s">
        <v>115</v>
      </c>
      <c r="C110" s="20"/>
      <c r="D110" s="41">
        <v>551.4</v>
      </c>
      <c r="E110" s="40"/>
      <c r="F110" s="40"/>
      <c r="G110" s="21"/>
      <c r="H110" s="21"/>
      <c r="I110" s="22">
        <v>564.29999999999995</v>
      </c>
      <c r="J110" s="23">
        <f t="shared" si="7"/>
        <v>300.39999999999998</v>
      </c>
      <c r="K110" s="7">
        <v>186.8</v>
      </c>
      <c r="L110" s="73">
        <v>38.1</v>
      </c>
      <c r="M110" s="72">
        <v>75.5</v>
      </c>
      <c r="R110" s="24"/>
      <c r="S110" s="76"/>
      <c r="T110" s="76"/>
      <c r="U110" s="76"/>
    </row>
    <row r="111" spans="2:21" s="75" customFormat="1" x14ac:dyDescent="0.25">
      <c r="B111" s="28" t="s">
        <v>26</v>
      </c>
      <c r="C111" s="20"/>
      <c r="D111" s="41">
        <v>529.4</v>
      </c>
      <c r="E111" s="40"/>
      <c r="F111" s="40"/>
      <c r="G111" s="21"/>
      <c r="H111" s="21"/>
      <c r="I111" s="22">
        <v>550.29999999999995</v>
      </c>
      <c r="J111" s="23">
        <f t="shared" si="7"/>
        <v>305.89999999999998</v>
      </c>
      <c r="K111" s="7">
        <v>203</v>
      </c>
      <c r="L111" s="73">
        <v>31.1</v>
      </c>
      <c r="M111" s="72">
        <v>71.8</v>
      </c>
      <c r="R111" s="24"/>
      <c r="S111" s="76"/>
      <c r="T111" s="76"/>
      <c r="U111" s="76"/>
    </row>
    <row r="112" spans="2:21" s="75" customFormat="1" x14ac:dyDescent="0.25">
      <c r="B112" s="28" t="s">
        <v>27</v>
      </c>
      <c r="C112" s="20"/>
      <c r="D112" s="41">
        <v>352.9</v>
      </c>
      <c r="E112" s="40"/>
      <c r="F112" s="40"/>
      <c r="G112" s="21"/>
      <c r="H112" s="21"/>
      <c r="I112" s="22">
        <v>367</v>
      </c>
      <c r="J112" s="23">
        <f t="shared" si="7"/>
        <v>203.8</v>
      </c>
      <c r="K112" s="7">
        <v>135.30000000000001</v>
      </c>
      <c r="L112" s="73">
        <v>20.7</v>
      </c>
      <c r="M112" s="72">
        <v>47.8</v>
      </c>
      <c r="R112" s="24"/>
      <c r="S112" s="76"/>
      <c r="T112" s="76"/>
      <c r="U112" s="76"/>
    </row>
    <row r="113" spans="2:21" ht="33" customHeight="1" x14ac:dyDescent="0.25">
      <c r="B113" s="28" t="s">
        <v>116</v>
      </c>
      <c r="C113" s="40"/>
      <c r="D113" s="41">
        <v>0</v>
      </c>
      <c r="E113" s="20"/>
      <c r="F113" s="20"/>
      <c r="G113" s="21"/>
      <c r="H113" s="21"/>
      <c r="I113" s="22">
        <v>0</v>
      </c>
      <c r="J113" s="23">
        <f t="shared" si="7"/>
        <v>0</v>
      </c>
      <c r="K113" s="7"/>
      <c r="L113" s="10"/>
      <c r="M113" s="9"/>
      <c r="R113" s="24"/>
    </row>
    <row r="114" spans="2:21" x14ac:dyDescent="0.25">
      <c r="B114" s="77" t="s">
        <v>117</v>
      </c>
      <c r="C114" s="78"/>
      <c r="D114" s="41">
        <v>320959.3</v>
      </c>
      <c r="E114" s="78"/>
      <c r="F114" s="78"/>
      <c r="G114" s="78">
        <f>G13+G97</f>
        <v>0</v>
      </c>
      <c r="H114" s="78">
        <f>H13+H97</f>
        <v>0</v>
      </c>
      <c r="I114" s="22">
        <f>I97+I13</f>
        <v>378370.4</v>
      </c>
      <c r="J114" s="23">
        <f t="shared" si="7"/>
        <v>342559.14</v>
      </c>
      <c r="K114" s="79">
        <f t="shared" ref="K114:M114" si="10">K97+K13</f>
        <v>169466.30000000002</v>
      </c>
      <c r="L114" s="65">
        <f t="shared" si="10"/>
        <v>85385.239999999991</v>
      </c>
      <c r="M114" s="39">
        <f t="shared" si="10"/>
        <v>87707.599999999991</v>
      </c>
      <c r="R114" s="24"/>
      <c r="S114" s="80"/>
      <c r="T114" s="80"/>
      <c r="U114" s="80"/>
    </row>
    <row r="115" spans="2:21" x14ac:dyDescent="0.25">
      <c r="B115" s="81"/>
      <c r="C115" s="82"/>
      <c r="D115" s="83"/>
      <c r="E115" s="82"/>
      <c r="F115" s="82"/>
      <c r="G115" s="82"/>
      <c r="H115" s="82"/>
      <c r="I115" s="4"/>
      <c r="J115" s="4"/>
      <c r="K115" s="84"/>
    </row>
    <row r="116" spans="2:21" x14ac:dyDescent="0.25">
      <c r="B116" s="85"/>
      <c r="C116" s="86"/>
      <c r="D116" s="85"/>
      <c r="E116" s="85"/>
      <c r="F116" s="85"/>
      <c r="G116" s="87"/>
      <c r="H116" s="88"/>
      <c r="K116" s="89"/>
    </row>
    <row r="117" spans="2:21" x14ac:dyDescent="0.25">
      <c r="B117" s="90" t="s">
        <v>118</v>
      </c>
      <c r="C117" s="90"/>
      <c r="D117" s="91"/>
      <c r="E117" s="90"/>
      <c r="F117" s="90"/>
      <c r="G117" s="3"/>
      <c r="H117" s="92"/>
    </row>
    <row r="118" spans="2:21" x14ac:dyDescent="0.25">
      <c r="B118" s="3"/>
      <c r="C118" s="3"/>
      <c r="D118" s="92"/>
      <c r="E118" s="3"/>
      <c r="F118" s="3"/>
      <c r="G118" s="3"/>
      <c r="H118" s="3"/>
    </row>
    <row r="119" spans="2:21" x14ac:dyDescent="0.25">
      <c r="B119" s="90" t="s">
        <v>119</v>
      </c>
      <c r="C119" s="90"/>
      <c r="D119" s="90"/>
      <c r="E119" s="90"/>
      <c r="F119" s="90"/>
      <c r="G119" s="3"/>
      <c r="H119" s="3"/>
    </row>
    <row r="120" spans="2:21" x14ac:dyDescent="0.25">
      <c r="B120" s="98"/>
      <c r="C120" s="98"/>
      <c r="D120" s="98"/>
      <c r="E120" s="93"/>
      <c r="F120" s="93"/>
      <c r="G120" s="75"/>
      <c r="H120" s="75"/>
    </row>
    <row r="121" spans="2:21" x14ac:dyDescent="0.25">
      <c r="B121" s="94"/>
      <c r="C121" s="94"/>
      <c r="D121" s="94"/>
      <c r="E121" s="94"/>
      <c r="F121" s="94"/>
      <c r="G121" s="75"/>
      <c r="H121" s="75"/>
    </row>
    <row r="124" spans="2:21" x14ac:dyDescent="0.25">
      <c r="C124" s="4"/>
      <c r="D124" s="4"/>
      <c r="E124" s="4"/>
      <c r="F124" s="4"/>
      <c r="G124" s="4"/>
      <c r="H124" s="4"/>
    </row>
    <row r="125" spans="2:21" x14ac:dyDescent="0.25">
      <c r="C125" s="4"/>
      <c r="D125" s="4"/>
      <c r="E125" s="4"/>
      <c r="F125" s="4"/>
      <c r="G125" s="4"/>
      <c r="H125" s="4"/>
    </row>
    <row r="126" spans="2:21" x14ac:dyDescent="0.25">
      <c r="C126" s="4"/>
      <c r="D126" s="4"/>
      <c r="E126" s="4"/>
      <c r="F126" s="4"/>
      <c r="G126" s="4"/>
      <c r="H126" s="4"/>
    </row>
    <row r="127" spans="2:21" x14ac:dyDescent="0.25">
      <c r="C127" s="4"/>
      <c r="D127" s="4"/>
      <c r="E127" s="4"/>
      <c r="F127" s="4"/>
      <c r="G127" s="4"/>
      <c r="H127" s="4"/>
    </row>
    <row r="128" spans="2:21" x14ac:dyDescent="0.25">
      <c r="C128" s="4"/>
      <c r="D128" s="4"/>
      <c r="E128" s="4"/>
      <c r="F128" s="4"/>
      <c r="G128" s="4"/>
      <c r="H128" s="4"/>
    </row>
    <row r="129" spans="3:8" x14ac:dyDescent="0.25">
      <c r="C129" s="4"/>
      <c r="D129" s="4"/>
      <c r="E129" s="4"/>
      <c r="F129" s="4"/>
      <c r="G129" s="4"/>
      <c r="H129" s="4"/>
    </row>
    <row r="130" spans="3:8" x14ac:dyDescent="0.25">
      <c r="C130" s="4"/>
      <c r="D130" s="4"/>
      <c r="E130" s="4"/>
      <c r="F130" s="4"/>
      <c r="G130" s="4"/>
      <c r="H130" s="4"/>
    </row>
    <row r="131" spans="3:8" x14ac:dyDescent="0.25">
      <c r="C131" s="4"/>
      <c r="D131" s="4"/>
      <c r="E131" s="4"/>
      <c r="F131" s="4"/>
      <c r="G131" s="4"/>
      <c r="H131" s="4"/>
    </row>
    <row r="132" spans="3:8" x14ac:dyDescent="0.25">
      <c r="C132" s="4"/>
      <c r="D132" s="4"/>
      <c r="E132" s="4"/>
      <c r="F132" s="4"/>
      <c r="G132" s="4"/>
      <c r="H132" s="4"/>
    </row>
    <row r="133" spans="3:8" x14ac:dyDescent="0.25">
      <c r="C133" s="4"/>
      <c r="D133" s="4"/>
      <c r="E133" s="4"/>
      <c r="F133" s="4"/>
      <c r="G133" s="4"/>
      <c r="H133" s="4"/>
    </row>
    <row r="134" spans="3:8" x14ac:dyDescent="0.25">
      <c r="C134" s="4"/>
      <c r="D134" s="4"/>
      <c r="E134" s="4"/>
      <c r="F134" s="4"/>
      <c r="G134" s="4"/>
      <c r="H134" s="4"/>
    </row>
    <row r="135" spans="3:8" x14ac:dyDescent="0.25">
      <c r="C135" s="4"/>
      <c r="D135" s="4"/>
      <c r="E135" s="4"/>
      <c r="F135" s="4"/>
      <c r="G135" s="4"/>
      <c r="H135" s="4"/>
    </row>
    <row r="136" spans="3:8" x14ac:dyDescent="0.25">
      <c r="C136" s="4"/>
      <c r="D136" s="4"/>
      <c r="E136" s="4"/>
      <c r="F136" s="4"/>
      <c r="G136" s="4"/>
      <c r="H136" s="4"/>
    </row>
    <row r="137" spans="3:8" x14ac:dyDescent="0.25">
      <c r="C137" s="4"/>
      <c r="D137" s="4"/>
      <c r="E137" s="4"/>
      <c r="F137" s="4"/>
      <c r="G137" s="4"/>
      <c r="H137" s="4"/>
    </row>
    <row r="138" spans="3:8" x14ac:dyDescent="0.25">
      <c r="C138" s="4"/>
      <c r="D138" s="4"/>
      <c r="E138" s="4"/>
      <c r="F138" s="4"/>
      <c r="G138" s="4"/>
      <c r="H138" s="4"/>
    </row>
    <row r="139" spans="3:8" x14ac:dyDescent="0.25">
      <c r="C139" s="4"/>
      <c r="D139" s="4"/>
      <c r="E139" s="4"/>
      <c r="F139" s="4"/>
      <c r="G139" s="4"/>
      <c r="H139" s="4"/>
    </row>
    <row r="140" spans="3:8" x14ac:dyDescent="0.25">
      <c r="C140" s="4"/>
      <c r="D140" s="4"/>
      <c r="E140" s="4"/>
      <c r="F140" s="4"/>
      <c r="G140" s="4"/>
      <c r="H140" s="4"/>
    </row>
  </sheetData>
  <mergeCells count="8">
    <mergeCell ref="B12:H12"/>
    <mergeCell ref="B120:D120"/>
    <mergeCell ref="B2:I2"/>
    <mergeCell ref="B4:B5"/>
    <mergeCell ref="C4:C5"/>
    <mergeCell ref="D4:D5"/>
    <mergeCell ref="E4:E5"/>
    <mergeCell ref="B6:H6"/>
  </mergeCells>
  <pageMargins left="0.7" right="0.7" top="0.75" bottom="0.75" header="0.3" footer="0.3"/>
  <pageSetup paperSize="9" scale="62" fitToHeight="0" orientation="portrait" horizontalDpi="203" verticalDpi="203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пояснит записка 3кв 2023 </vt:lpstr>
      <vt:lpstr>дох и расход 3кв 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2023-10-05T09:58:33Z</dcterms:created>
  <dcterms:modified xsi:type="dcterms:W3CDTF">2023-10-05T10:01:32Z</dcterms:modified>
</cp:coreProperties>
</file>